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3\12 Diciembre\3 Cuaderno Vulnerable\"/>
    </mc:Choice>
  </mc:AlternateContent>
  <xr:revisionPtr revIDLastSave="0" documentId="13_ncr:1_{E0AD635E-2111-46F3-8379-7BB3B4FB5AF2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_TAB_PAG_15" sheetId="454" r:id="rId17"/>
    <sheet name="PPPAMFSJ_GRA_PAG_16" sheetId="455" r:id="rId18"/>
    <sheet name="PPGEFSJS_TAB_PAG_17" sheetId="456" r:id="rId19"/>
    <sheet name="PPTDPEF_TAB_PAG_18" sheetId="457" r:id="rId20"/>
    <sheet name="TDPPP_GRA PAG_19" sheetId="458" r:id="rId21"/>
    <sheet name="PPPDP_GRA_PAG_20" sheetId="459" r:id="rId22"/>
    <sheet name="PPPDPEF_GRA_PAG_21" sheetId="460" r:id="rId23"/>
    <sheet name="PPPDPSJSEF_TAB_PAG_22_" sheetId="461" r:id="rId24"/>
    <sheet name="PPPDPFSJ_GRA_PAG_23" sheetId="462" r:id="rId25"/>
    <sheet name="PPLHJS_TAB_PAG_24" sheetId="473" r:id="rId26"/>
    <sheet name="PPLHJS_GRA_PAG_25" sheetId="474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79" r:id="rId32"/>
    <sheet name="PPLLGBTTIQ_TAB_PAG_31" sheetId="480" r:id="rId33"/>
    <sheet name="PPLLGBTTIQ_GRA_PAG_32" sheetId="482" r:id="rId34"/>
    <sheet name="PPLLGBTTIQ_GRA_PAG_33" sheetId="483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#REF!</definedName>
    <definedName name="_b163366" localSheetId="1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#REF!</definedName>
    <definedName name="_vv78">#REF!</definedName>
    <definedName name="_z50000" localSheetId="1">#REF!</definedName>
    <definedName name="_z50000">#REF!</definedName>
    <definedName name="A6K49061" localSheetId="1">#REF!</definedName>
    <definedName name="A6K49061">#REF!</definedName>
    <definedName name="aa" localSheetId="1">#REF!</definedName>
    <definedName name="aa">#REF!</definedName>
    <definedName name="AA550Ç" localSheetId="1">#REF!</definedName>
    <definedName name="AA550Ç">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#REF!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ENCABEZADO!$A$1:$K$46</definedName>
    <definedName name="_xlnm.Print_Area" localSheetId="27">GRAFPPLHJS_GRA_PAG_26!$A$1:$O$29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PAG_41'!$A$1:$Q$32</definedName>
    <definedName name="_xlnm.Print_Area" localSheetId="43">PPEFSJ_TAB_PAG_42!$A$1:$V$65</definedName>
    <definedName name="_xlnm.Print_Area" localSheetId="8">PPEFSJS_TAB_PAG_7!$A$1:$Q$77</definedName>
    <definedName name="_xlnm.Print_Area" localSheetId="9">PPEFSJS_TAB_PAG_8!$A$1:$Q$79</definedName>
    <definedName name="_xlnm.Print_Area" localSheetId="10">PPEFSJS_TAB_PAG_9!$A$1:$BM$67</definedName>
    <definedName name="_xlnm.Print_Area" localSheetId="37">PPEFSJSEF_TABPAG_36!$A$1:$Q$67</definedName>
    <definedName name="_xlnm.Print_Area" localSheetId="38">PPEFSJSPO_TAB_PAG_37!$A$1:$M$97</definedName>
    <definedName name="_xlnm.Print_Area" localSheetId="39">PPEFSJSPO_TAB_PAG_38!$A$1:$Q$71</definedName>
    <definedName name="_xlnm.Print_Area" localSheetId="36">PPEPO_GRA_PAG_35!$A$1:$M$97</definedName>
    <definedName name="_xlnm.Print_Area" localSheetId="35">PPEPO_TABAG__PPAG_34!$A$1:$BH$64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PPIFSJ_GRA_PAG_5!$A$1:$L$38</definedName>
    <definedName name="_xlnm.Print_Area" localSheetId="5">PPIFSSEF_TAB_PAG_4!$A$1:$Q$66</definedName>
    <definedName name="_xlnm.Print_Area" localSheetId="3">PPIGEF_TAB_PAG_2!$A$1:$BL$68</definedName>
    <definedName name="_xlnm.Print_Area" localSheetId="26">PPLHJS_GRA_PAG_25!$A$1:$O$35</definedName>
    <definedName name="_xlnm.Print_Area" localSheetId="29">PPLHJS_GRA_PAG_28!$A$1:$P$60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PPLLGBTTIQ_GRA_PAG_33!$A$1:$U$61</definedName>
    <definedName name="_xlnm.Print_Area" localSheetId="30">PPLLGBTTIQ_TAB_PAG_29!$A$1:$L$71</definedName>
    <definedName name="_xlnm.Print_Area" localSheetId="31">PPLLGBTTIQ_TAB_PAG_30!$A$1:$P$26</definedName>
    <definedName name="_xlnm.Print_Area" localSheetId="32">PPLLGBTTIQ_TAB_PAG_31!$A$1:$P$37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PPPAMFSJSEF_TAB_PAG_15!$A$1:$Q$66</definedName>
    <definedName name="_xlnm.Print_Area" localSheetId="14">PPPAMGE_GRA_PAG_13!$A$1:$L$36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24">PPPDPFSJ_GRA_PAG_23!$A$1:$M$38</definedName>
    <definedName name="_xlnm.Print_Area" localSheetId="23">PPPDPSJSEF_TAB_PAG_22_!$A$1:$Q$67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PPTDPEF_TAB_PAG_18!$A$1:$AX$54</definedName>
    <definedName name="_xlnm.Print_Area" localSheetId="20">'TDPPP_GRA PAG_19'!$A$1:$M$38</definedName>
    <definedName name="ASD" localSheetId="1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>#REF!</definedName>
    <definedName name="CAMBIOS" localSheetId="1">#REF!</definedName>
    <definedName name="CAMBIOS">#REF!</definedName>
    <definedName name="CAnio" localSheetId="27">#REF!</definedName>
    <definedName name="CAnio" localSheetId="1">#REF!</definedName>
    <definedName name="CAnio" localSheetId="26">#REF!</definedName>
    <definedName name="CAnio" localSheetId="29">#REF!</definedName>
    <definedName name="CAnio" localSheetId="25">#REF!</definedName>
    <definedName name="CAnio" localSheetId="28">#REF!</definedName>
    <definedName name="CAnio" localSheetId="33">'[1]TOTAL CF Y EF'!$P$3</definedName>
    <definedName name="CAnio" localSheetId="34">'[1]TOTAL CF Y EF'!$P$3</definedName>
    <definedName name="CAnio" localSheetId="30">'[1]TOTAL CF Y EF'!$P$3</definedName>
    <definedName name="CAnio" localSheetId="31">PPLLGBTTIQ_TAB_PAG_30!$P$3</definedName>
    <definedName name="CAnio" localSheetId="32">'[1]TOTAL CF Y EF'!$P$3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#REF!</definedName>
    <definedName name="CIdMes" localSheetId="1">#REF!</definedName>
    <definedName name="CIdMes" localSheetId="26">#REF!</definedName>
    <definedName name="CIdMes" localSheetId="29">#REF!</definedName>
    <definedName name="CIdMes" localSheetId="25">#REF!</definedName>
    <definedName name="CIdMes" localSheetId="28">#REF!</definedName>
    <definedName name="CIdMes" localSheetId="33">'[1]TOTAL CF Y EF'!$Q$4</definedName>
    <definedName name="CIdMes" localSheetId="34">'[1]TOTAL CF Y EF'!$Q$4</definedName>
    <definedName name="CIdMes" localSheetId="30">'[1]TOTAL CF Y EF'!$Q$4</definedName>
    <definedName name="CIdMes" localSheetId="31">PPLLGBTTIQ_TAB_PAG_30!$Q$4</definedName>
    <definedName name="CIdMes" localSheetId="32">'[1]TOTAL CF Y EF'!$Q$4</definedName>
    <definedName name="CIdMes">#REF!</definedName>
    <definedName name="CMes" localSheetId="27">#REF!</definedName>
    <definedName name="CMes" localSheetId="1">#REF!</definedName>
    <definedName name="CMes" localSheetId="26">#REF!</definedName>
    <definedName name="CMes" localSheetId="29">#REF!</definedName>
    <definedName name="CMes" localSheetId="25">#REF!</definedName>
    <definedName name="CMes" localSheetId="28">#REF!</definedName>
    <definedName name="CMes" localSheetId="33">'[1]TOTAL CF Y EF'!$P$4</definedName>
    <definedName name="CMes" localSheetId="34">'[1]TOTAL CF Y EF'!$P$4</definedName>
    <definedName name="CMes" localSheetId="30">'[1]TOTAL CF Y EF'!$P$4</definedName>
    <definedName name="CMes" localSheetId="31">PPLLGBTTIQ_TAB_PAG_30!$P$4</definedName>
    <definedName name="CMes" localSheetId="32">'[1]TOTAL CF Y EF'!$P$4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#REF!</definedName>
    <definedName name="Entidad_Centro" localSheetId="1">#REF!</definedName>
    <definedName name="Entidad_Centro" localSheetId="26">#REF!</definedName>
    <definedName name="Entidad_Centro" localSheetId="29">#REF!</definedName>
    <definedName name="Entidad_Centro" localSheetId="25">#REF!</definedName>
    <definedName name="Entidad_Centro" localSheetId="28">#REF!</definedName>
    <definedName name="Entidad_Centro">#REF!</definedName>
    <definedName name="Escolaridad" localSheetId="27">#REF!</definedName>
    <definedName name="Escolaridad" localSheetId="1">#REF!</definedName>
    <definedName name="Escolaridad" localSheetId="26">#REF!</definedName>
    <definedName name="Escolaridad" localSheetId="29">#REF!</definedName>
    <definedName name="Escolaridad" localSheetId="25">#REF!</definedName>
    <definedName name="Escolaridad" localSheetId="28">#REF!</definedName>
    <definedName name="Escolaridad">#REF!</definedName>
    <definedName name="Estable" localSheetId="1">#REF!</definedName>
    <definedName name="Estable">#REF!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>#REF!</definedName>
    <definedName name="GRAFU">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#REF!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#REF!</definedName>
    <definedName name="LMenores" localSheetId="1">#REF!</definedName>
    <definedName name="LMenores" localSheetId="26">#REF!</definedName>
    <definedName name="LMenores" localSheetId="29">#REF!</definedName>
    <definedName name="LMenores" localSheetId="25">#REF!</definedName>
    <definedName name="LMenores" localSheetId="28">#REF!</definedName>
    <definedName name="LMenores">#REF!</definedName>
    <definedName name="luis" localSheetId="1">#REF!</definedName>
    <definedName name="luis">#REF!</definedName>
    <definedName name="Meses" localSheetId="27">#REF!</definedName>
    <definedName name="Meses" localSheetId="1">#REF!</definedName>
    <definedName name="Meses" localSheetId="26">#REF!</definedName>
    <definedName name="Meses" localSheetId="29">#REF!</definedName>
    <definedName name="Meses" localSheetId="25">#REF!</definedName>
    <definedName name="Meses" localSheetId="28">#REF!</definedName>
    <definedName name="Meses" localSheetId="33">[1]Catalogos!$A$2:$A$13</definedName>
    <definedName name="Meses" localSheetId="34">[1]Catalogos!$A$2:$A$13</definedName>
    <definedName name="Meses" localSheetId="30">[1]Catalogos!$A$2:$A$13</definedName>
    <definedName name="Meses" localSheetId="31">[1]Catalogos!$A$2:$A$13</definedName>
    <definedName name="Meses" localSheetId="32">[1]Catalogos!$A$2:$A$13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>#REF!</definedName>
    <definedName name="NextMes" localSheetId="27">#REF!</definedName>
    <definedName name="NextMes" localSheetId="1">#REF!</definedName>
    <definedName name="NextMes" localSheetId="26">#REF!</definedName>
    <definedName name="NextMes" localSheetId="29">#REF!</definedName>
    <definedName name="NextMes" localSheetId="25">#REF!</definedName>
    <definedName name="NextMes" localSheetId="28">#REF!</definedName>
    <definedName name="NextMes" localSheetId="33">'[1]TOTAL CF Y EF'!$T$4</definedName>
    <definedName name="NextMes" localSheetId="34">'[1]TOTAL CF Y EF'!$T$4</definedName>
    <definedName name="NextMes" localSheetId="30">'[1]TOTAL CF Y EF'!$T$4</definedName>
    <definedName name="NextMes" localSheetId="31">PPLLGBTTIQ_TAB_PAG_30!$T$4</definedName>
    <definedName name="NextMes" localSheetId="32">'[1]TOTAL CF Y EF'!$T$4</definedName>
    <definedName name="NextMes">#REF!</definedName>
    <definedName name="NNN" localSheetId="1">#REF!</definedName>
    <definedName name="NNN">#REF!</definedName>
    <definedName name="NOTA2" localSheetId="1">#REF!</definedName>
    <definedName name="NOTA2">#REF!</definedName>
    <definedName name="notas_secciones_cuaderno.php?mes__Abril__anio__2012__idSeccion__29" localSheetId="2">ENCABEZADO!$A$2863:$A$2864</definedName>
    <definedName name="Otro" localSheetId="1">#REF!</definedName>
    <definedName name="Otro">#REF!</definedName>
    <definedName name="paco" localSheetId="1">#REF!</definedName>
    <definedName name="paco">#REF!</definedName>
    <definedName name="Pag_10_excel.php?mes_Diciembre_anio_2023_origen_excel" localSheetId="13">PPPAMGEEF_TAB_PAG_12!$A$1:$I$64</definedName>
    <definedName name="Pag_11_excel.php?mes_Diciembre_anio_2023_origen_excel" localSheetId="14">PPPAMGE_GRA_PAG_13!$A$1:$B$23</definedName>
    <definedName name="Pag_12_excel.php?mes_Diciembre_anio_2023_origen_excel" localSheetId="15">PPPAMEF_GRA_PAG_14!$A$1:$B$57</definedName>
    <definedName name="Pag_13_excel.php?mes_Diciembre_anio_2023_origen_excel" localSheetId="16">PPPAMFSJSEF_TAB_PAG_15!$A$1:$Q$66</definedName>
    <definedName name="Pag_14_excel.php?mes_Diciembre_anio_2023_origen_excel" localSheetId="17">PPPAMFSJ_GRA_PAG_16!$A$1:$B$14</definedName>
    <definedName name="Pag_15_excel.php?mes_Diciembre_anio_2023_origen_excel" localSheetId="18">PPGEFSJS_TAB_PAG_17!$A$1:$Q$20</definedName>
    <definedName name="Pag_16_excel.php?mes_Diciembre_anio_2023_origen_excel" localSheetId="19">PPTDPEF_TAB_PAG_18!$A$1:$AX$54</definedName>
    <definedName name="Pag_17_excel.php?mes_Diciembre_anio_2023_origen_excel" localSheetId="20">'TDPPP_GRA PAG_19'!$A$1:$B$16</definedName>
    <definedName name="Pag_18_excel.php?mes_Diciembre_anio_2023_origen_excel" localSheetId="21">PPPDP_GRA_PAG_20!$A$1:$B$61</definedName>
    <definedName name="Pag_19_excel.php?mes_Diciembre_anio_2023_origen_excel" localSheetId="22">PPPDPEF_GRA_PAG_21!$A$1:$B$57</definedName>
    <definedName name="Pag_2_excel.php?mes_Diciembre_anio_2023_origen_excel" localSheetId="3">PPIGEF_TAB_PAG_2!$A$1:$BM$66</definedName>
    <definedName name="Pag_20_excel.php?mes_Diciembre_anio_2023_origen_excel" localSheetId="23">PPPDPSJSEF_TAB_PAG_22_!$A$1:$Q$66</definedName>
    <definedName name="Pag_21_excel.php?mes_Diciembre_anio_2023_origen_excel" localSheetId="24">PPPDPFSJ_GRA_PAG_23!$A$1:$B$14</definedName>
    <definedName name="Pag_22_excel.php?mes_Diciembre_anio_2023_origen_excel" localSheetId="35">PPEPO_TABAG__PPAG_34!$A$1:$BH$64</definedName>
    <definedName name="Pag_23_excel.php?mes_Diciembre_anio_2023_origen_excel" localSheetId="36">PPEPO_GRA_PAG_35!$A$1:$B$66</definedName>
    <definedName name="Pag_24_excel.php?mes_Diciembre_anio_2023_origen_excel" localSheetId="37">PPEFSJSEF_TABPAG_36!$A$1:$Q$66</definedName>
    <definedName name="Pag_25_excel.php?mes_Diciembre_anio_2023_origen_excel" localSheetId="38">PPEFSJSPO_TAB_PAG_37!$A$1:$B$57</definedName>
    <definedName name="Pag_26_excel.php?mes_Diciembre_anio_2023_origen_excel" localSheetId="39">PPEFSJSPO_TAB_PAG_38!$A$1:$Q$71</definedName>
    <definedName name="Pag_27_excel.php?mes_Diciembre_anio_2023_origen_excel" localSheetId="40">PPEFSJ_GRA_PAG_39!$A$1:$B$14</definedName>
    <definedName name="Pag_28_excel.php?mes_Diciembre_anio_2023_origen_excel" localSheetId="41">PPEC_GRA_PAG_40!$A$1:$B$25</definedName>
    <definedName name="Pag_29_excel.php?mes_Diciembre_anio_2023_origen_excel" localSheetId="9">PPEFSJS_TAB_PAG_8!$A$1:$Q$76</definedName>
    <definedName name="Pag_3_excel.php?mes_Diciembre_anio_2023_origen_excel" localSheetId="4">PPGE_GRA_PAG_3!$A$1:$B$71</definedName>
    <definedName name="Pag_30_excel.php?mes_Diciembre_anio_2023_origen_excel" localSheetId="10">PPEFSJS_TAB_PAG_9!$A$1:$BM$65</definedName>
    <definedName name="Pag_31_excel.php?mes_Diciembre_anio_2023_origen_excel" localSheetId="42">'PPEFSJ_TAB PAG_41'!$A$1:$Q$32</definedName>
    <definedName name="Pag_32_excel.php?mes_Diciembre_anio_2023_origen_excel" localSheetId="43">PPEFSJ_TAB_PAG_42!$A$1:$V$64</definedName>
    <definedName name="Pag_4_excel.php?mes_Abril_anio_2022_origen_excel" localSheetId="33">PPLLGBTTIQ_GRA_PAG_32!$A$1:$Q$67</definedName>
    <definedName name="Pag_4_excel.php?mes_Diciembre_anio_2023_origen_excel" localSheetId="5">PPIFSSEF_TAB_PAG_4!$A$1:$Q$66</definedName>
    <definedName name="Pag_5_excel.php?mes_Diciembre_anio_2023_origen_excel" localSheetId="6">PPIFSJ_GRA_PAG_5!$A$1:$B$14</definedName>
    <definedName name="Pag_6_excel.php?mes_Diciembre_anio_2023_origen_excel" localSheetId="7">PPIEF_GRA_PAG_6!$A$1:$B$56</definedName>
    <definedName name="Pag_7_excel.php?mes_Diciembre_anio_2023_origen_excel" localSheetId="8">PPEFSJS_TAB_PAG_7!$A$1:$Q$75</definedName>
    <definedName name="Pag_8_excel.php?mes_Diciembre_anio_2023_origen_excel" localSheetId="11">PPPMIEF_TAB_PAG_10!$A$1:$AC$66</definedName>
    <definedName name="Pag_9_excel.php?mes_Diciembre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#REF!</definedName>
    <definedName name="REGION">#REF!</definedName>
    <definedName name="region_v">#REF!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1">#REF!</definedName>
    <definedName name="TRABA">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ZZ" localSheetId="1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" i="483" l="1"/>
  <c r="B47" i="483"/>
  <c r="B24" i="483"/>
  <c r="B44" i="483"/>
  <c r="B45" i="483"/>
  <c r="B46" i="483"/>
  <c r="B43" i="483"/>
  <c r="B41" i="483"/>
  <c r="B42" i="483"/>
  <c r="B39" i="483"/>
  <c r="B38" i="483"/>
  <c r="B37" i="483"/>
  <c r="B40" i="483"/>
  <c r="B34" i="483"/>
  <c r="B33" i="483"/>
  <c r="B35" i="483"/>
  <c r="B36" i="483"/>
  <c r="B22" i="483"/>
  <c r="B32" i="483"/>
  <c r="B31" i="483"/>
  <c r="B27" i="483"/>
  <c r="B29" i="483"/>
  <c r="B30" i="483"/>
  <c r="B28" i="483"/>
  <c r="B26" i="483"/>
  <c r="B21" i="483"/>
  <c r="B25" i="483"/>
  <c r="B20" i="483"/>
  <c r="B19" i="483"/>
  <c r="B23" i="483"/>
  <c r="B18" i="483"/>
  <c r="B17" i="483"/>
  <c r="B14" i="483"/>
  <c r="B15" i="483"/>
  <c r="B16" i="483"/>
  <c r="B12" i="483"/>
  <c r="B13" i="483"/>
  <c r="B11" i="483"/>
  <c r="B9" i="483"/>
  <c r="B7" i="483"/>
  <c r="B10" i="483"/>
  <c r="B8" i="483"/>
  <c r="B6" i="483"/>
  <c r="B5" i="483"/>
  <c r="B4" i="483"/>
  <c r="B3" i="483"/>
  <c r="D2" i="483"/>
  <c r="B2" i="483"/>
  <c r="M57" i="482"/>
  <c r="L57" i="482"/>
  <c r="K57" i="482"/>
  <c r="J57" i="482"/>
  <c r="F57" i="482"/>
  <c r="E57" i="482"/>
  <c r="D57" i="482"/>
  <c r="C57" i="482"/>
  <c r="G57" i="482" s="1"/>
  <c r="M56" i="482"/>
  <c r="L56" i="482"/>
  <c r="K56" i="482"/>
  <c r="J56" i="482"/>
  <c r="F56" i="482"/>
  <c r="E56" i="482"/>
  <c r="D56" i="482"/>
  <c r="C56" i="482"/>
  <c r="M55" i="482"/>
  <c r="L55" i="482"/>
  <c r="K55" i="482"/>
  <c r="J55" i="482"/>
  <c r="F55" i="482"/>
  <c r="E55" i="482"/>
  <c r="D55" i="482"/>
  <c r="C55" i="482"/>
  <c r="M54" i="482"/>
  <c r="L54" i="482"/>
  <c r="K54" i="482"/>
  <c r="J54" i="482"/>
  <c r="F54" i="482"/>
  <c r="E54" i="482"/>
  <c r="D54" i="482"/>
  <c r="C54" i="482"/>
  <c r="M53" i="482"/>
  <c r="L53" i="482"/>
  <c r="K53" i="482"/>
  <c r="J53" i="482"/>
  <c r="F53" i="482"/>
  <c r="E53" i="482"/>
  <c r="D53" i="482"/>
  <c r="C53" i="482"/>
  <c r="M52" i="482"/>
  <c r="L52" i="482"/>
  <c r="K52" i="482"/>
  <c r="J52" i="482"/>
  <c r="F52" i="482"/>
  <c r="E52" i="482"/>
  <c r="D52" i="482"/>
  <c r="C52" i="482"/>
  <c r="M51" i="482"/>
  <c r="L51" i="482"/>
  <c r="K51" i="482"/>
  <c r="J51" i="482"/>
  <c r="F51" i="482"/>
  <c r="E51" i="482"/>
  <c r="D51" i="482"/>
  <c r="C51" i="482"/>
  <c r="M50" i="482"/>
  <c r="L50" i="482"/>
  <c r="K50" i="482"/>
  <c r="J50" i="482"/>
  <c r="F50" i="482"/>
  <c r="E50" i="482"/>
  <c r="D50" i="482"/>
  <c r="C50" i="482"/>
  <c r="M49" i="482"/>
  <c r="L49" i="482"/>
  <c r="K49" i="482"/>
  <c r="J49" i="482"/>
  <c r="F49" i="482"/>
  <c r="E49" i="482"/>
  <c r="D49" i="482"/>
  <c r="C49" i="482"/>
  <c r="M48" i="482"/>
  <c r="L48" i="482"/>
  <c r="K48" i="482"/>
  <c r="J48" i="482"/>
  <c r="F48" i="482"/>
  <c r="E48" i="482"/>
  <c r="D48" i="482"/>
  <c r="C48" i="482"/>
  <c r="M47" i="482"/>
  <c r="L47" i="482"/>
  <c r="N47" i="482" s="1"/>
  <c r="K47" i="482"/>
  <c r="J47" i="482"/>
  <c r="F47" i="482"/>
  <c r="E47" i="482"/>
  <c r="D47" i="482"/>
  <c r="C47" i="482"/>
  <c r="M46" i="482"/>
  <c r="L46" i="482"/>
  <c r="K46" i="482"/>
  <c r="J46" i="482"/>
  <c r="F46" i="482"/>
  <c r="E46" i="482"/>
  <c r="G46" i="482" s="1"/>
  <c r="D46" i="482"/>
  <c r="C46" i="482"/>
  <c r="M45" i="482"/>
  <c r="L45" i="482"/>
  <c r="K45" i="482"/>
  <c r="J45" i="482"/>
  <c r="F45" i="482"/>
  <c r="E45" i="482"/>
  <c r="D45" i="482"/>
  <c r="C45" i="482"/>
  <c r="M44" i="482"/>
  <c r="L44" i="482"/>
  <c r="K44" i="482"/>
  <c r="J44" i="482"/>
  <c r="F44" i="482"/>
  <c r="E44" i="482"/>
  <c r="D44" i="482"/>
  <c r="C44" i="482"/>
  <c r="M40" i="482"/>
  <c r="L40" i="482"/>
  <c r="K40" i="482"/>
  <c r="J40" i="482"/>
  <c r="F40" i="482"/>
  <c r="E40" i="482"/>
  <c r="D40" i="482"/>
  <c r="C40" i="482"/>
  <c r="M39" i="482"/>
  <c r="L39" i="482"/>
  <c r="K39" i="482"/>
  <c r="J39" i="482"/>
  <c r="F39" i="482"/>
  <c r="E39" i="482"/>
  <c r="D39" i="482"/>
  <c r="C39" i="482"/>
  <c r="M38" i="482"/>
  <c r="L38" i="482"/>
  <c r="K38" i="482"/>
  <c r="J38" i="482"/>
  <c r="F38" i="482"/>
  <c r="E38" i="482"/>
  <c r="D38" i="482"/>
  <c r="C38" i="482"/>
  <c r="M37" i="482"/>
  <c r="L37" i="482"/>
  <c r="K37" i="482"/>
  <c r="J37" i="482"/>
  <c r="F37" i="482"/>
  <c r="E37" i="482"/>
  <c r="D37" i="482"/>
  <c r="C37" i="482"/>
  <c r="M36" i="482"/>
  <c r="L36" i="482"/>
  <c r="K36" i="482"/>
  <c r="J36" i="482"/>
  <c r="F36" i="482"/>
  <c r="E36" i="482"/>
  <c r="D36" i="482"/>
  <c r="C36" i="482"/>
  <c r="M35" i="482"/>
  <c r="L35" i="482"/>
  <c r="K35" i="482"/>
  <c r="J35" i="482"/>
  <c r="F35" i="482"/>
  <c r="E35" i="482"/>
  <c r="D35" i="482"/>
  <c r="C35" i="482"/>
  <c r="M34" i="482"/>
  <c r="L34" i="482"/>
  <c r="K34" i="482"/>
  <c r="J34" i="482"/>
  <c r="F34" i="482"/>
  <c r="E34" i="482"/>
  <c r="D34" i="482"/>
  <c r="C34" i="482"/>
  <c r="M33" i="482"/>
  <c r="L33" i="482"/>
  <c r="K33" i="482"/>
  <c r="J33" i="482"/>
  <c r="F33" i="482"/>
  <c r="E33" i="482"/>
  <c r="D33" i="482"/>
  <c r="C33" i="482"/>
  <c r="M32" i="482"/>
  <c r="L32" i="482"/>
  <c r="K32" i="482"/>
  <c r="J32" i="482"/>
  <c r="F32" i="482"/>
  <c r="E32" i="482"/>
  <c r="D32" i="482"/>
  <c r="C32" i="482"/>
  <c r="M31" i="482"/>
  <c r="L31" i="482"/>
  <c r="K31" i="482"/>
  <c r="J31" i="482"/>
  <c r="F31" i="482"/>
  <c r="E31" i="482"/>
  <c r="D31" i="482"/>
  <c r="C31" i="482"/>
  <c r="M30" i="482"/>
  <c r="L30" i="482"/>
  <c r="K30" i="482"/>
  <c r="J30" i="482"/>
  <c r="F30" i="482"/>
  <c r="E30" i="482"/>
  <c r="D30" i="482"/>
  <c r="C30" i="482"/>
  <c r="M29" i="482"/>
  <c r="L29" i="482"/>
  <c r="K29" i="482"/>
  <c r="J29" i="482"/>
  <c r="F29" i="482"/>
  <c r="E29" i="482"/>
  <c r="D29" i="482"/>
  <c r="C29" i="482"/>
  <c r="M28" i="482"/>
  <c r="L28" i="482"/>
  <c r="K28" i="482"/>
  <c r="J28" i="482"/>
  <c r="F28" i="482"/>
  <c r="E28" i="482"/>
  <c r="D28" i="482"/>
  <c r="C28" i="482"/>
  <c r="M27" i="482"/>
  <c r="L27" i="482"/>
  <c r="K27" i="482"/>
  <c r="J27" i="482"/>
  <c r="F27" i="482"/>
  <c r="E27" i="482"/>
  <c r="D27" i="482"/>
  <c r="C27" i="482"/>
  <c r="M26" i="482"/>
  <c r="L26" i="482"/>
  <c r="K26" i="482"/>
  <c r="J26" i="482"/>
  <c r="F26" i="482"/>
  <c r="E26" i="482"/>
  <c r="D26" i="482"/>
  <c r="C26" i="482"/>
  <c r="M25" i="482"/>
  <c r="L25" i="482"/>
  <c r="K25" i="482"/>
  <c r="J25" i="482"/>
  <c r="F25" i="482"/>
  <c r="E25" i="482"/>
  <c r="D25" i="482"/>
  <c r="C25" i="482"/>
  <c r="M24" i="482"/>
  <c r="L24" i="482"/>
  <c r="K24" i="482"/>
  <c r="J24" i="482"/>
  <c r="F24" i="482"/>
  <c r="E24" i="482"/>
  <c r="D24" i="482"/>
  <c r="C24" i="482"/>
  <c r="M23" i="482"/>
  <c r="L23" i="482"/>
  <c r="K23" i="482"/>
  <c r="J23" i="482"/>
  <c r="F23" i="482"/>
  <c r="E23" i="482"/>
  <c r="D23" i="482"/>
  <c r="C23" i="482"/>
  <c r="M22" i="482"/>
  <c r="L22" i="482"/>
  <c r="K22" i="482"/>
  <c r="J22" i="482"/>
  <c r="F22" i="482"/>
  <c r="E22" i="482"/>
  <c r="D22" i="482"/>
  <c r="C22" i="482"/>
  <c r="M21" i="482"/>
  <c r="L21" i="482"/>
  <c r="K21" i="482"/>
  <c r="J21" i="482"/>
  <c r="F21" i="482"/>
  <c r="E21" i="482"/>
  <c r="D21" i="482"/>
  <c r="C21" i="482"/>
  <c r="M20" i="482"/>
  <c r="L20" i="482"/>
  <c r="K20" i="482"/>
  <c r="J20" i="482"/>
  <c r="F20" i="482"/>
  <c r="E20" i="482"/>
  <c r="D20" i="482"/>
  <c r="C20" i="482"/>
  <c r="M19" i="482"/>
  <c r="L19" i="482"/>
  <c r="K19" i="482"/>
  <c r="J19" i="482"/>
  <c r="F19" i="482"/>
  <c r="E19" i="482"/>
  <c r="D19" i="482"/>
  <c r="C19" i="482"/>
  <c r="M18" i="482"/>
  <c r="L18" i="482"/>
  <c r="K18" i="482"/>
  <c r="J18" i="482"/>
  <c r="F18" i="482"/>
  <c r="E18" i="482"/>
  <c r="D18" i="482"/>
  <c r="C18" i="482"/>
  <c r="M17" i="482"/>
  <c r="L17" i="482"/>
  <c r="K17" i="482"/>
  <c r="J17" i="482"/>
  <c r="F17" i="482"/>
  <c r="E17" i="482"/>
  <c r="D17" i="482"/>
  <c r="C17" i="482"/>
  <c r="M16" i="482"/>
  <c r="L16" i="482"/>
  <c r="K16" i="482"/>
  <c r="J16" i="482"/>
  <c r="F16" i="482"/>
  <c r="E16" i="482"/>
  <c r="D16" i="482"/>
  <c r="C16" i="482"/>
  <c r="M15" i="482"/>
  <c r="L15" i="482"/>
  <c r="K15" i="482"/>
  <c r="J15" i="482"/>
  <c r="F15" i="482"/>
  <c r="E15" i="482"/>
  <c r="D15" i="482"/>
  <c r="C15" i="482"/>
  <c r="M14" i="482"/>
  <c r="L14" i="482"/>
  <c r="K14" i="482"/>
  <c r="J14" i="482"/>
  <c r="F14" i="482"/>
  <c r="E14" i="482"/>
  <c r="D14" i="482"/>
  <c r="C14" i="482"/>
  <c r="M13" i="482"/>
  <c r="L13" i="482"/>
  <c r="K13" i="482"/>
  <c r="J13" i="482"/>
  <c r="F13" i="482"/>
  <c r="E13" i="482"/>
  <c r="D13" i="482"/>
  <c r="C13" i="482"/>
  <c r="M12" i="482"/>
  <c r="L12" i="482"/>
  <c r="K12" i="482"/>
  <c r="J12" i="482"/>
  <c r="F12" i="482"/>
  <c r="E12" i="482"/>
  <c r="D12" i="482"/>
  <c r="C12" i="482"/>
  <c r="M11" i="482"/>
  <c r="L11" i="482"/>
  <c r="K11" i="482"/>
  <c r="J11" i="482"/>
  <c r="F11" i="482"/>
  <c r="E11" i="482"/>
  <c r="D11" i="482"/>
  <c r="C11" i="482"/>
  <c r="M10" i="482"/>
  <c r="L10" i="482"/>
  <c r="K10" i="482"/>
  <c r="J10" i="482"/>
  <c r="F10" i="482"/>
  <c r="E10" i="482"/>
  <c r="D10" i="482"/>
  <c r="C10" i="482"/>
  <c r="M9" i="482"/>
  <c r="L9" i="482"/>
  <c r="K9" i="482"/>
  <c r="J9" i="482"/>
  <c r="F9" i="482"/>
  <c r="E9" i="482"/>
  <c r="D9" i="482"/>
  <c r="C9" i="482"/>
  <c r="A3" i="482"/>
  <c r="K32" i="480"/>
  <c r="B9" i="480"/>
  <c r="B8" i="480"/>
  <c r="B7" i="480"/>
  <c r="B6" i="480"/>
  <c r="B5" i="480"/>
  <c r="B4" i="480"/>
  <c r="D3" i="480"/>
  <c r="B3" i="480"/>
  <c r="B2" i="480"/>
  <c r="R4" i="479" a="1"/>
  <c r="R4" i="479" s="1"/>
  <c r="S4" i="479" s="1"/>
  <c r="T4" i="479" s="1" a="1"/>
  <c r="T4" i="479" s="1"/>
  <c r="Q4" i="479"/>
  <c r="A2" i="479"/>
  <c r="A71" i="478"/>
  <c r="A2" i="478"/>
  <c r="N22" i="482" l="1"/>
  <c r="G48" i="482"/>
  <c r="N40" i="482"/>
  <c r="G38" i="482"/>
  <c r="N14" i="482"/>
  <c r="N20" i="482"/>
  <c r="G29" i="482"/>
  <c r="Q29" i="482" s="1"/>
  <c r="N48" i="482"/>
  <c r="G16" i="482"/>
  <c r="G47" i="482"/>
  <c r="N26" i="482"/>
  <c r="G28" i="482"/>
  <c r="N44" i="482"/>
  <c r="C42" i="482"/>
  <c r="G12" i="482"/>
  <c r="N35" i="482"/>
  <c r="N38" i="482"/>
  <c r="Q38" i="482" s="1"/>
  <c r="H38" i="482" s="1"/>
  <c r="N52" i="482"/>
  <c r="L59" i="482"/>
  <c r="G50" i="482"/>
  <c r="N51" i="482"/>
  <c r="G18" i="482"/>
  <c r="Q18" i="482" s="1"/>
  <c r="O18" i="482" s="1"/>
  <c r="N34" i="482"/>
  <c r="G45" i="482"/>
  <c r="G20" i="482"/>
  <c r="N21" i="482"/>
  <c r="G49" i="482"/>
  <c r="G55" i="482"/>
  <c r="Q55" i="482" s="1"/>
  <c r="G23" i="482"/>
  <c r="N24" i="482"/>
  <c r="G26" i="482"/>
  <c r="G32" i="482"/>
  <c r="F42" i="482"/>
  <c r="F61" i="482" s="1"/>
  <c r="L42" i="482"/>
  <c r="L61" i="482" s="1"/>
  <c r="N15" i="482"/>
  <c r="N18" i="482"/>
  <c r="N28" i="482"/>
  <c r="Q28" i="482" s="1"/>
  <c r="G52" i="482"/>
  <c r="Q52" i="482" s="1"/>
  <c r="G30" i="482"/>
  <c r="G33" i="482"/>
  <c r="K59" i="482"/>
  <c r="N53" i="482"/>
  <c r="G10" i="482"/>
  <c r="G17" i="482"/>
  <c r="N31" i="482"/>
  <c r="G36" i="482"/>
  <c r="Q36" i="482" s="1"/>
  <c r="G51" i="482"/>
  <c r="N27" i="482"/>
  <c r="M59" i="482"/>
  <c r="N49" i="482"/>
  <c r="N11" i="482"/>
  <c r="G13" i="482"/>
  <c r="N30" i="482"/>
  <c r="G39" i="482"/>
  <c r="N55" i="482"/>
  <c r="N17" i="482"/>
  <c r="G19" i="482"/>
  <c r="G22" i="482"/>
  <c r="Q22" i="482" s="1"/>
  <c r="O22" i="482" s="1"/>
  <c r="N33" i="482"/>
  <c r="N37" i="482"/>
  <c r="N46" i="482"/>
  <c r="Q46" i="482" s="1"/>
  <c r="G54" i="482"/>
  <c r="D42" i="482"/>
  <c r="G42" i="482" s="1"/>
  <c r="G15" i="482"/>
  <c r="Q15" i="482" s="1"/>
  <c r="O15" i="482" s="1"/>
  <c r="G35" i="482"/>
  <c r="Q35" i="482" s="1"/>
  <c r="H35" i="482" s="1"/>
  <c r="N39" i="482"/>
  <c r="C59" i="482"/>
  <c r="G53" i="482"/>
  <c r="Q53" i="482" s="1"/>
  <c r="G56" i="482"/>
  <c r="N57" i="482"/>
  <c r="Q57" i="482" s="1"/>
  <c r="O57" i="482" s="1"/>
  <c r="N13" i="482"/>
  <c r="E42" i="482"/>
  <c r="N16" i="482"/>
  <c r="Q16" i="482" s="1"/>
  <c r="N23" i="482"/>
  <c r="G25" i="482"/>
  <c r="D59" i="482"/>
  <c r="N10" i="482"/>
  <c r="N29" i="482"/>
  <c r="G31" i="482"/>
  <c r="G34" i="482"/>
  <c r="N36" i="482"/>
  <c r="E59" i="482"/>
  <c r="N54" i="482"/>
  <c r="J42" i="482"/>
  <c r="G11" i="482"/>
  <c r="Q11" i="482" s="1"/>
  <c r="H11" i="482" s="1"/>
  <c r="N19" i="482"/>
  <c r="G21" i="482"/>
  <c r="G24" i="482"/>
  <c r="Q24" i="482" s="1"/>
  <c r="O24" i="482" s="1"/>
  <c r="N32" i="482"/>
  <c r="Q32" i="482" s="1"/>
  <c r="O32" i="482" s="1"/>
  <c r="F59" i="482"/>
  <c r="N45" i="482"/>
  <c r="N50" i="482"/>
  <c r="K42" i="482"/>
  <c r="N12" i="482"/>
  <c r="G14" i="482"/>
  <c r="Q14" i="482" s="1"/>
  <c r="O14" i="482" s="1"/>
  <c r="N25" i="482"/>
  <c r="G27" i="482"/>
  <c r="G37" i="482"/>
  <c r="Q37" i="482" s="1"/>
  <c r="O37" i="482" s="1"/>
  <c r="G40" i="482"/>
  <c r="Q40" i="482" s="1"/>
  <c r="G44" i="482"/>
  <c r="N56" i="482"/>
  <c r="Q17" i="482"/>
  <c r="O17" i="482" s="1"/>
  <c r="H17" i="482"/>
  <c r="Q39" i="482"/>
  <c r="H39" i="482" s="1"/>
  <c r="Q25" i="482"/>
  <c r="H25" i="482" s="1"/>
  <c r="Q45" i="482"/>
  <c r="H45" i="482" s="1"/>
  <c r="Q48" i="482"/>
  <c r="H48" i="482" s="1"/>
  <c r="M42" i="482"/>
  <c r="M61" i="482" s="1"/>
  <c r="N9" i="482"/>
  <c r="J59" i="482"/>
  <c r="G9" i="482"/>
  <c r="H55" i="482" l="1"/>
  <c r="O55" i="482"/>
  <c r="J61" i="482"/>
  <c r="K61" i="482"/>
  <c r="Q56" i="482"/>
  <c r="Q10" i="482"/>
  <c r="H10" i="482" s="1"/>
  <c r="Q26" i="482"/>
  <c r="H26" i="482" s="1"/>
  <c r="D61" i="482"/>
  <c r="Q30" i="482"/>
  <c r="O30" i="482" s="1"/>
  <c r="Q19" i="482"/>
  <c r="O19" i="482" s="1"/>
  <c r="Q23" i="482"/>
  <c r="O23" i="482" s="1"/>
  <c r="C61" i="482"/>
  <c r="H46" i="482"/>
  <c r="O46" i="482"/>
  <c r="O29" i="482"/>
  <c r="H29" i="482"/>
  <c r="Q49" i="482"/>
  <c r="O49" i="482" s="1"/>
  <c r="Q27" i="482"/>
  <c r="O27" i="482" s="1"/>
  <c r="Q20" i="482"/>
  <c r="O20" i="482" s="1"/>
  <c r="O48" i="482"/>
  <c r="N59" i="482"/>
  <c r="Q59" i="482" s="1"/>
  <c r="H59" i="482" s="1"/>
  <c r="Q47" i="482"/>
  <c r="O47" i="482" s="1"/>
  <c r="Q44" i="482"/>
  <c r="H44" i="482" s="1"/>
  <c r="O11" i="482"/>
  <c r="G59" i="482"/>
  <c r="G61" i="482" s="1"/>
  <c r="Q34" i="482"/>
  <c r="O34" i="482" s="1"/>
  <c r="Q50" i="482"/>
  <c r="H50" i="482" s="1"/>
  <c r="Q31" i="482"/>
  <c r="O31" i="482" s="1"/>
  <c r="Q21" i="482"/>
  <c r="H21" i="482" s="1"/>
  <c r="Q13" i="482"/>
  <c r="O13" i="482" s="1"/>
  <c r="Q33" i="482"/>
  <c r="H33" i="482" s="1"/>
  <c r="O28" i="482"/>
  <c r="H28" i="482"/>
  <c r="O12" i="482"/>
  <c r="O52" i="482"/>
  <c r="H52" i="482"/>
  <c r="H40" i="482"/>
  <c r="O40" i="482"/>
  <c r="O16" i="482"/>
  <c r="H16" i="482"/>
  <c r="O56" i="482"/>
  <c r="H56" i="482"/>
  <c r="H53" i="482"/>
  <c r="O53" i="482"/>
  <c r="Q54" i="482"/>
  <c r="H54" i="482" s="1"/>
  <c r="H14" i="482"/>
  <c r="Q12" i="482"/>
  <c r="H12" i="482" s="1"/>
  <c r="H22" i="482"/>
  <c r="O25" i="482"/>
  <c r="H18" i="482"/>
  <c r="Q51" i="482"/>
  <c r="H24" i="482"/>
  <c r="H32" i="482"/>
  <c r="H57" i="482"/>
  <c r="E61" i="482"/>
  <c r="O39" i="482"/>
  <c r="N42" i="482"/>
  <c r="O45" i="482"/>
  <c r="H13" i="482"/>
  <c r="O38" i="482"/>
  <c r="H15" i="482"/>
  <c r="O35" i="482"/>
  <c r="Q9" i="482"/>
  <c r="O9" i="482" s="1"/>
  <c r="O26" i="482"/>
  <c r="H31" i="482"/>
  <c r="H37" i="482"/>
  <c r="O21" i="482"/>
  <c r="O10" i="482" l="1"/>
  <c r="H19" i="482"/>
  <c r="H30" i="482"/>
  <c r="H34" i="482"/>
  <c r="H23" i="482"/>
  <c r="H20" i="482"/>
  <c r="H27" i="482"/>
  <c r="H49" i="482"/>
  <c r="O44" i="482"/>
  <c r="O33" i="482"/>
  <c r="O50" i="482"/>
  <c r="H47" i="482"/>
  <c r="H51" i="482"/>
  <c r="O51" i="482"/>
  <c r="O54" i="482"/>
  <c r="N61" i="482"/>
  <c r="H9" i="482"/>
  <c r="O59" i="482"/>
  <c r="Q42" i="482"/>
  <c r="Q61" i="482" l="1"/>
  <c r="H61" i="482" s="1"/>
  <c r="H42" i="482"/>
  <c r="O42" i="482"/>
  <c r="O61" i="482" l="1"/>
  <c r="G42" i="476" l="1"/>
  <c r="C42" i="476"/>
  <c r="H42" i="476"/>
  <c r="B42" i="476"/>
  <c r="I42" i="476" l="1"/>
  <c r="D42" i="476"/>
  <c r="L42" i="476" l="1"/>
  <c r="E42" i="476"/>
  <c r="J42" i="476"/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D60" i="450" s="1"/>
  <c r="E58" i="450"/>
  <c r="E60" i="450" s="1"/>
  <c r="F58" i="450"/>
  <c r="F60" i="450" s="1"/>
  <c r="G58" i="450"/>
  <c r="G60" i="450" s="1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E93542AE-2282-4A13-A822-9F7BBB01C8A0}" name="Conexión7055" type="4" refreshedVersion="8" background="1" saveData="1">
    <webPr sourceData="1" parsePre="1" consecutive="1" xl2000="1" url="http://10.238.199.8/ssp_estadistica_vulnerable/cuaderno_vulnerable/exportar_2014/Pag_2_excel.php?mes=Diciembre&amp;anio=2023&amp;origen=excel" htmlFormat="all"/>
  </connection>
  <connection id="6729" xr16:uid="{00266288-1549-42D6-9F9D-AC1D033E1504}" name="Conexión7056" type="4" refreshedVersion="8" background="1" saveData="1">
    <webPr sourceData="1" parsePre="1" consecutive="1" xl2000="1" url="http://10.238.199.8/ssp_estadistica_vulnerable/cuaderno_vulnerable/exportar_2014/Pag_3_excel.php?mes=Diciembre&amp;anio=2023&amp;origen=excel" htmlFormat="all"/>
  </connection>
  <connection id="6730" xr16:uid="{4F9BEE4D-5C9B-4587-BB9F-3B302A3B4A24}" name="Conexión7057" type="4" refreshedVersion="8" background="1" saveData="1">
    <webPr sourceData="1" parsePre="1" consecutive="1" xl2000="1" url="http://10.238.199.8/ssp_estadistica_vulnerable/cuaderno_vulnerable/exportar_2014/Pag_4_excel.php?mes=Diciembre&amp;anio=2023&amp;origen=excel" htmlFormat="all"/>
  </connection>
  <connection id="6731" xr16:uid="{CDA42AB7-D074-4933-B142-26099E76BDCD}" name="Conexión7058" type="4" refreshedVersion="8" background="1" saveData="1">
    <webPr sourceData="1" parsePre="1" consecutive="1" xl2000="1" url="http://10.238.199.8/ssp_estadistica_vulnerable/cuaderno_vulnerable/exportar_2014/Pag_5_excel.php?mes=Diciembre&amp;anio=2023&amp;origen=excel" htmlFormat="all"/>
  </connection>
  <connection id="6732" xr16:uid="{EBF1A07C-316F-41A4-B2E0-43E842FFD241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66A4CB3C-FC7A-41E3-BC0A-84251A87CBBE}" name="Conexión7059" type="4" refreshedVersion="8" background="1" saveData="1">
    <webPr sourceData="1" parsePre="1" consecutive="1" xl2000="1" url="http://10.238.199.8/ssp_estadistica_vulnerable/cuaderno_vulnerable/exportar_2014/Pag_6_excel.php?mes=Diciembre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B733F3A8-EA0F-4EF7-819A-3DF9216890D8}" name="Conexión7060" type="4" refreshedVersion="8" background="1" saveData="1">
    <webPr sourceData="1" parsePre="1" consecutive="1" xl2000="1" url="http://10.238.199.8/ssp_estadistica_vulnerable/cuaderno_vulnerable/exportar_2014/Pag_7_excel.php?mes=Diciembre&amp;anio=2023&amp;origen=excel" htmlFormat="all"/>
  </connection>
  <connection id="6736" xr16:uid="{DBA7F137-D385-457F-9670-FA14F2D2E7C5}" name="Conexión7061" type="4" refreshedVersion="8" background="1" saveData="1">
    <webPr sourceData="1" parsePre="1" consecutive="1" xl2000="1" url="http://10.238.199.8/ssp_estadistica_vulnerable/cuaderno_vulnerable/exportar_2014/Pag_29_excel.php?mes=Diciembre&amp;anio=2023&amp;origen=excel" htmlFormat="all"/>
  </connection>
  <connection id="6737" xr16:uid="{09DBE455-1719-4071-9C04-B4D27596F500}" name="Conexión7062" type="4" refreshedVersion="8" background="1" saveData="1">
    <webPr sourceData="1" parsePre="1" consecutive="1" xl2000="1" url="http://10.238.199.8/ssp_estadistica_vulnerable/cuaderno_vulnerable/exportar_2014/Pag_30_excel.php?mes=Diciembre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F158CA3D-F266-4456-914E-DCFEE3DDC939}" name="Conexión7093" type="4" refreshedVersion="8" background="1" saveData="1">
    <webPr sourceData="1" parsePre="1" consecutive="1" xl2000="1" url="http://10.238.199.8/ssp_estadistica_vulnerable/cuaderno_vulnerable/exportar_2014/Pag_8_excel.php?mes=Diciembre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90143828-9731-4F74-9C8F-3DA7D7F0BBF7}" name="Conexión7100" type="4" refreshedVersion="8" background="1" saveData="1">
    <webPr sourceData="1" parsePre="1" consecutive="1" xl2000="1" url="http://10.238.199.8/ssp_estadistica_vulnerable/cuaderno_vulnerable/exportar_2014/Pag_9_excel.php?mes=Diciembre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C9075818-9F5D-4D2C-84DB-323C7EBF697D}" name="Conexión7123" type="4" refreshedVersion="8" background="1" saveData="1">
    <webPr sourceData="1" parsePre="1" consecutive="1" xl2000="1" url="http://10.238.199.8/ssp_estadistica_vulnerable/cuaderno_vulnerable/exportar_2014/Pag_10_excel.php?mes=Diciembre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9C8FB653-F3DD-4376-A96E-FA22BABFB060}" name="Conexión7130" type="4" refreshedVersion="8" background="1" saveData="1">
    <webPr sourceData="1" parsePre="1" consecutive="1" xl2000="1" url="http://10.238.199.8/ssp_estadistica_vulnerable/cuaderno_vulnerable/exportar_2014/Pag_11_excel.php?mes=Diciembre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542D7110-7516-4983-8A4E-091315CD20E6}" name="Conexión7147" type="4" refreshedVersion="8" background="1" saveData="1">
    <webPr sourceData="1" parsePre="1" consecutive="1" xl2000="1" url="http://10.238.199.8/ssp_estadistica_vulnerable/cuaderno_vulnerable/exportar_2014/Pag_12_excel.php?mes=Diciembre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FB5E9B57-889C-48F7-81ED-BD28A8951063}" name="Conexión7160" type="4" refreshedVersion="8" background="1" saveData="1">
    <webPr sourceData="1" parsePre="1" consecutive="1" xl2000="1" url="http://10.238.199.8/ssp_estadistica_vulnerable/cuaderno_vulnerable/exportar_2014/Pag_13_excel.php?mes=Diciembre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3E332193-B025-40ED-8E55-0E79984145CB}" name="Conexión7176" type="4" refreshedVersion="8" background="1" saveData="1">
    <webPr sourceData="1" parsePre="1" consecutive="1" xl2000="1" url="http://10.238.199.8/ssp_estadistica_vulnerable/cuaderno_vulnerable/exportar_2014/Pag_14_excel.php?mes=Diciembre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9E0127DD-9F83-46BE-8ACD-774AE290864E}" name="Conexión7210" type="4" refreshedVersion="8" background="1" saveData="1">
    <webPr sourceData="1" parsePre="1" consecutive="1" xl2000="1" url="http://10.238.199.8/ssp_estadistica_vulnerable/cuaderno_vulnerable/exportar_2014/Pag_15_excel.php?mes=Diciembre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4848E54D-0EB5-4EEF-9BD2-B854EFB05E49}" name="Conexión7232" type="4" refreshedVersion="8" background="1" saveData="1">
    <webPr sourceData="1" parsePre="1" consecutive="1" xl2000="1" url="http://10.238.199.8/ssp_estadistica_vulnerable/cuaderno_vulnerable/exportar_2014/Pag_16_excel.php?mes=Diciembre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B80B830D-82AF-4C56-9557-A3307E52D6B1}" name="Conexión7234" type="4" refreshedVersion="8" background="1" saveData="1">
    <webPr sourceData="1" parsePre="1" consecutive="1" xl2000="1" url="http://10.238.199.8/ssp_estadistica_vulnerable/cuaderno_vulnerable/exportar_2014/Pag_17_excel.php?mes=Diciembre&amp;anio=2023&amp;origen=excel" htmlFormat="all"/>
  </connection>
  <connection id="6929" xr16:uid="{EE0DD60E-6B71-4C20-8415-6C2B1BD6E0A0}" name="Conexión7235" type="4" refreshedVersion="8" background="1" saveData="1">
    <webPr sourceData="1" parsePre="1" consecutive="1" xl2000="1" url="http://10.238.199.8/ssp_estadistica_vulnerable/cuaderno_vulnerable/exportar_2014/Pag_18_excel.php?mes=Diciembre&amp;anio=2023&amp;origen=excel" htmlFormat="all"/>
  </connection>
  <connection id="6930" xr16:uid="{E6D144A2-193A-4954-B76B-59C9B21A7736}" name="Conexión7236" type="4" refreshedVersion="8" background="1" saveData="1">
    <webPr sourceData="1" parsePre="1" consecutive="1" xl2000="1" url="http://10.238.199.8/ssp_estadistica_vulnerable/cuaderno_vulnerable/exportar_2014/Pag_19_excel.php?mes=Diciembre&amp;anio=2023&amp;origen=excel" htmlFormat="all"/>
  </connection>
  <connection id="6931" xr16:uid="{C5D3B8A7-29B0-485E-A4A5-08C87DF7AF4C}" name="Conexión7237" type="4" refreshedVersion="8" background="1" saveData="1">
    <webPr sourceData="1" parsePre="1" consecutive="1" xl2000="1" url="http://10.238.199.8/ssp_estadistica_vulnerable/cuaderno_vulnerable/exportar_2014/Pag_20_excel.php?mes=Diciembre&amp;anio=2023&amp;origen=excel" htmlFormat="all"/>
  </connection>
  <connection id="6932" xr16:uid="{C3436D9D-7DEC-49C0-9EBF-C7919FA1D714}" name="Conexión7238" type="4" refreshedVersion="8" background="1" saveData="1">
    <webPr sourceData="1" parsePre="1" consecutive="1" xl2000="1" url="http://10.238.199.8/ssp_estadistica_vulnerable/cuaderno_vulnerable/exportar_2014/Pag_21_excel.php?mes=Diciembre&amp;anio=2023&amp;origen=excel" htmlFormat="all"/>
  </connection>
  <connection id="6933" xr16:uid="{2354229C-A692-48AF-AFB4-682F005194AF}" name="Conexión7239" type="4" refreshedVersion="8" background="1" saveData="1">
    <webPr sourceData="1" parsePre="1" consecutive="1" xl2000="1" url="http://10.238.199.8/ssp_estadistica_vulnerable/cuaderno_vulnerable/exportar_2014/Pag_22_excel.php?mes=Diciembre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4A518C5A-2360-44E6-8E75-4EACDFB4A951}" name="Conexión7240" type="4" refreshedVersion="8" background="1" saveData="1">
    <webPr sourceData="1" parsePre="1" consecutive="1" xl2000="1" url="http://10.238.199.8/ssp_estadistica_vulnerable/cuaderno_vulnerable/exportar_2014/Pag_23_excel.php?mes=Diciembre&amp;anio=2023&amp;origen=excel" htmlFormat="all"/>
  </connection>
  <connection id="6936" xr16:uid="{8F2C66E6-26EB-4FDA-AED6-EA23278E9D54}" name="Conexión7241" type="4" refreshedVersion="8" background="1" saveData="1">
    <webPr sourceData="1" parsePre="1" consecutive="1" xl2000="1" url="http://10.238.199.8/ssp_estadistica_vulnerable/cuaderno_vulnerable/exportar_2014/Pag_24_excel.php?mes=Diciembre&amp;anio=2023&amp;origen=excel" htmlFormat="all"/>
  </connection>
  <connection id="6937" xr16:uid="{3B8EA14D-924A-414B-9D57-EB22250AA23A}" name="Conexión7242" type="4" refreshedVersion="8" background="1" saveData="1">
    <webPr sourceData="1" parsePre="1" consecutive="1" xl2000="1" url="http://10.238.199.8/ssp_estadistica_vulnerable/cuaderno_vulnerable/exportar_2014/Pag_25_excel.php?mes=Diciembre&amp;anio=2023&amp;origen=excel" htmlFormat="all"/>
  </connection>
  <connection id="6938" xr16:uid="{D868877B-ECDD-46A3-85EA-6C7A068B8260}" name="Conexión7243" type="4" refreshedVersion="8" background="1" saveData="1">
    <webPr sourceData="1" parsePre="1" consecutive="1" xl2000="1" url="http://10.238.199.8/ssp_estadistica_vulnerable/cuaderno_vulnerable/exportar_2014/Pag_26_excel.php?mes=Diciembre&amp;anio=2023&amp;origen=excel" htmlFormat="all"/>
  </connection>
  <connection id="6939" xr16:uid="{2B10E5E3-B40C-4EAB-888F-AB31E3F794A9}" name="Conexión7244" type="4" refreshedVersion="8" background="1" saveData="1">
    <webPr sourceData="1" parsePre="1" consecutive="1" xl2000="1" url="http://10.238.199.8/ssp_estadistica_vulnerable/cuaderno_vulnerable/exportar_2014/Pag_27_excel.php?mes=Diciembre&amp;anio=2023&amp;origen=excel" htmlFormat="all"/>
  </connection>
  <connection id="6940" xr16:uid="{F2211CC0-F71D-419B-8C6A-2B3D01AC9902}" name="Conexión7245" type="4" refreshedVersion="8" background="1" saveData="1">
    <webPr sourceData="1" parsePre="1" consecutive="1" xl2000="1" url="http://10.238.199.8/ssp_estadistica_vulnerable/cuaderno_vulnerable/exportar_2014/Pag_31_excel.php?mes=Diciembre&amp;anio=2023&amp;origen=excel" htmlFormat="all"/>
  </connection>
  <connection id="6941" xr16:uid="{4A29CE5A-F6C4-4F84-B76E-28F4BA05C288}" name="Conexión7246" type="4" refreshedVersion="8" background="1" saveData="1">
    <webPr sourceData="1" parsePre="1" consecutive="1" xl2000="1" url="http://10.238.199.8/ssp_estadistica_vulnerable/cuaderno_vulnerable/exportar_2014/Pag_32_excel.php?mes=Diciembre&amp;anio=2023&amp;origen=excel" htmlFormat="all"/>
  </connection>
  <connection id="6942" xr16:uid="{566B1DC2-35A7-434D-AAC0-A675A56F3167}" name="Conexión7247" type="4" refreshedVersion="8" background="1" saveData="1">
    <webPr sourceData="1" parsePre="1" consecutive="1" xl2000="1" url="http://10.238.199.8/ssp_estadistica_vulnerable/cuaderno_vulnerable/exportar_2014/Pag_28_excel.php?mes=Diciembre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<sst xmlns="http://schemas.openxmlformats.org/spreadsheetml/2006/main" count="2490" uniqueCount="630">
  <si>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</si>
  <si>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</si>
  <si>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</si>
  <si>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</si>
  <si>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</si>
  <si>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</si>
  <si>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</si>
  <si>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</si>
  <si>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</si>
  <si>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</si>
  <si>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</si>
  <si>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</si>
  <si>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</si>
  <si>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</si>
  <si>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</si>
  <si>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</si>
  <si>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</si>
  <si>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</si>
  <si>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</si>
  <si>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</si>
  <si>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</si>
  <si>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</si>
  <si>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</si>
  <si>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</si>
  <si>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</si>
  <si>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</si>
  <si>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</si>
  <si>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</si>
  <si>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</si>
  <si>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</si>
  <si>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</si>
  <si>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</si>
  <si>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</si>
  <si>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</si>
  <si>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</si>
  <si>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</si>
  <si>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</si>
  <si>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</si>
  <si>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</si>
  <si>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</si>
  <si>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</si>
  <si>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</si>
  <si>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</si>
  <si>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</si>
  <si>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</si>
  <si>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</si>
  <si>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</si>
  <si>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</si>
  <si>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</si>
  <si>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</si>
  <si>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</si>
  <si>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</si>
  <si>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</si>
  <si>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</si>
  <si>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</si>
  <si>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</si>
  <si>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</si>
  <si>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</si>
  <si>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</si>
  <si>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</si>
  <si>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</si>
  <si>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</si>
  <si>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</si>
  <si>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</si>
  <si>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</si>
  <si>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</si>
  <si>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</si>
  <si>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</si>
  <si>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</si>
  <si>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</si>
  <si>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</si>
  <si>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</si>
  <si>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</si>
  <si>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</si>
  <si>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</si>
  <si>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</si>
  <si>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</si>
  <si>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</si>
  <si>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</si>
  <si>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</si>
  <si>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</si>
  <si>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</si>
  <si>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</si>
  <si>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</si>
  <si>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</si>
  <si>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</si>
  <si>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</si>
  <si>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</si>
  <si>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DICIEMBRE 2023</t>
  </si>
  <si>
    <t>GRUPO ÉTNICO Y ENTIDAD A LA QUE PERTENECE</t>
  </si>
  <si>
    <t>TOTAL</t>
  </si>
  <si>
    <t>Ver.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</si>
  <si>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</si>
  <si>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</si>
  <si>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</si>
  <si>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</si>
  <si>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</si>
  <si>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</si>
  <si>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</si>
  <si>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</si>
  <si>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</si>
  <si>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</si>
  <si>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</si>
  <si>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</si>
  <si>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</si>
  <si>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</si>
  <si>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</si>
  <si>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</si>
  <si>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</si>
  <si>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</si>
  <si>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</si>
  <si>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</si>
  <si>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</si>
  <si>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</si>
  <si>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</si>
  <si>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</si>
  <si>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</si>
  <si>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</si>
  <si>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</si>
  <si>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</si>
  <si>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</si>
  <si>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</si>
  <si>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</si>
  <si>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Aguacateco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</si>
  <si>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</si>
  <si>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</si>
  <si>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</si>
  <si>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</si>
  <si>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</si>
  <si>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</si>
  <si>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</si>
  <si>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</si>
  <si>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</si>
  <si>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</si>
  <si>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</si>
  <si>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</si>
  <si>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</si>
  <si>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</si>
  <si>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</si>
  <si>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</si>
  <si>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</si>
  <si>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</si>
  <si>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</si>
  <si>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</si>
  <si>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</si>
  <si>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</si>
  <si>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</si>
  <si>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</si>
  <si>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</si>
  <si>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</si>
  <si>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</si>
  <si>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</si>
  <si>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</si>
  <si>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</si>
  <si>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</si>
  <si>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</si>
  <si>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</si>
  <si>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</si>
  <si>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</si>
  <si>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</si>
  <si>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</si>
  <si>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</si>
  <si>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</si>
  <si>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</si>
  <si>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</si>
  <si>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</si>
  <si>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</si>
  <si>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</si>
  <si>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</si>
  <si>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</si>
  <si>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</si>
  <si>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</si>
  <si>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</si>
  <si>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</si>
  <si>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</si>
  <si>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</si>
  <si>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</si>
  <si>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</si>
  <si>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</si>
  <si>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</si>
  <si>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</si>
  <si>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17 CPS Michoacán</t>
  </si>
  <si>
    <t>CEFERESO No. 15 CPS Chiapas</t>
  </si>
  <si>
    <t>Centro Penitenciario Federal 18 CPS Coahuila</t>
  </si>
  <si>
    <t>CEFERESO No. 16 CPS Femenil Morelos</t>
  </si>
  <si>
    <t>CEFERESO No. 1 Altiplano</t>
  </si>
  <si>
    <t>CEFERESO No. 4 Noroeste</t>
  </si>
  <si>
    <t>CEFERESO No. 5 Oriente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</si>
  <si>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</si>
  <si>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</si>
  <si>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</si>
  <si>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</si>
  <si>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</si>
  <si>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</si>
  <si>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</si>
  <si>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</si>
  <si>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</si>
  <si>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</si>
  <si>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</si>
  <si>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</si>
  <si>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</si>
  <si>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enero 2024.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</si>
  <si>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</si>
  <si>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</si>
  <si>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</si>
  <si>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</si>
  <si>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</si>
  <si>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</si>
  <si>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</si>
  <si>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</si>
  <si>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</si>
  <si>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Tarahumara ó rarámuri</t>
  </si>
  <si>
    <t>Tzeltal ó k´op ó winik atel</t>
  </si>
  <si>
    <t>Mixteco ó ñuu savi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</si>
  <si>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</si>
  <si>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</si>
  <si>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</si>
  <si>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</si>
  <si>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</si>
  <si>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Cora ó naayeri</t>
  </si>
  <si>
    <t>Chinanteco ó tsa jujmí</t>
  </si>
  <si>
    <t>Mixe ó ayook ó ayuuk</t>
  </si>
  <si>
    <t>Tepehuán, Tepehuano u ó dam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</si>
  <si>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</si>
  <si>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</si>
  <si>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</si>
  <si>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</si>
  <si>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</si>
  <si>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</si>
  <si>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</si>
  <si>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Yaqui ó yoreme</t>
  </si>
  <si>
    <t>Zoque ú o´de püt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</si>
  <si>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</si>
  <si>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</si>
  <si>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</si>
  <si>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</si>
  <si>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</si>
  <si>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Popoluca ó homoshok ó Núntahá´yi ó tuncapxe</t>
  </si>
  <si>
    <t>Tojolabal ó tojolwinik otik</t>
  </si>
  <si>
    <t>Tepehua ó hamasipini</t>
  </si>
  <si>
    <t>Cuicateco ó nduudu yu</t>
  </si>
  <si>
    <t>Pápago ó tono ooh´tam</t>
  </si>
  <si>
    <t>Pame ó xigüe ó Xiui</t>
  </si>
  <si>
    <t>Kekchí ó k´ekchi ó queckchí ó quetzchí</t>
  </si>
  <si>
    <t>Mame, Mam ó ayou ó qyool</t>
  </si>
  <si>
    <t>Guarijio ó varojío ó macurawe</t>
  </si>
  <si>
    <t>Chichimeca jonaz ó uza</t>
  </si>
  <si>
    <t>Seri ó konkaak</t>
  </si>
  <si>
    <t>Lacandón ó hach t´an ó hach winik</t>
  </si>
  <si>
    <t>Cucapá ó es-pei</t>
  </si>
  <si>
    <t>Kanjobal ó k´anjobal</t>
  </si>
  <si>
    <t>Motozintleco ó mochó ó qatok</t>
  </si>
  <si>
    <t>Ixcateco ó Mero ikooa</t>
  </si>
  <si>
    <t>Kikapú ó Kikapoa</t>
  </si>
  <si>
    <t xml:space="preserve">Aguacateco </t>
  </si>
  <si>
    <t>Kumiai ó Kumeya ó kamia ó ti´pai</t>
  </si>
  <si>
    <t xml:space="preserve">Tacuate </t>
  </si>
  <si>
    <t>Cakchiquel ó Cachiquero</t>
  </si>
  <si>
    <t xml:space="preserve">Chuj </t>
  </si>
  <si>
    <t>Pima u otam u o´ob</t>
  </si>
  <si>
    <t xml:space="preserve">Ixil </t>
  </si>
  <si>
    <t>Paipai ó akwa´ala</t>
  </si>
  <si>
    <t>Ocuilteco ó tlahuica</t>
  </si>
  <si>
    <t>Kiliwa ó k´olew</t>
  </si>
  <si>
    <t>Matlatzinca ó botuná ó matlame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</si>
  <si>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</si>
  <si>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</si>
  <si>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</si>
  <si>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</si>
  <si>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enero de 2024.</t>
  </si>
  <si>
    <t>TOTAL:</t>
  </si>
  <si>
    <t>POBLACIÓN PRIVADA DE LA LIBERTAD INDÍGENA POR GRUPO ÉTNICO</t>
  </si>
  <si>
    <t>ENTIDAD FEDERATIVA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</si>
  <si>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</si>
  <si>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</si>
  <si>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</si>
  <si>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</si>
  <si>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</si>
  <si>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</si>
  <si>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</si>
  <si>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</si>
  <si>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</si>
  <si>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</si>
  <si>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</si>
  <si>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</si>
  <si>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</si>
  <si>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</si>
  <si>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</si>
  <si>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</si>
  <si>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</si>
  <si>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</si>
  <si>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</si>
  <si>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</si>
  <si>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</si>
  <si>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</si>
  <si>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</si>
  <si>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</si>
  <si>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</si>
  <si>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</si>
  <si>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</si>
  <si>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</si>
  <si>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</si>
  <si>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</si>
  <si>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</si>
  <si>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</si>
  <si>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</si>
  <si>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</si>
  <si>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</si>
  <si>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</si>
  <si>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</si>
  <si>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</si>
  <si>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</si>
  <si>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</si>
  <si>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</si>
  <si>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</si>
  <si>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</si>
  <si>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</si>
  <si>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</si>
  <si>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</si>
  <si>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</si>
  <si>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</si>
  <si>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</si>
  <si>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</si>
  <si>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</si>
  <si>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</si>
  <si>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</si>
  <si>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</si>
  <si>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</si>
  <si>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</si>
  <si>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</si>
  <si>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</si>
  <si>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</si>
  <si>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</si>
  <si>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</si>
  <si>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</si>
  <si>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</si>
  <si>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</si>
  <si>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</si>
  <si>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</si>
  <si>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</si>
  <si>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</si>
  <si>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</si>
  <si>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</si>
  <si>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</si>
  <si>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</si>
  <si>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</si>
  <si>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</si>
  <si>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</si>
  <si>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</si>
  <si>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</si>
  <si>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</si>
  <si>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</si>
  <si>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</si>
  <si>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</si>
  <si>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</si>
  <si>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</si>
  <si>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</si>
  <si>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</si>
  <si>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</si>
  <si>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</si>
  <si>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</si>
  <si>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</si>
  <si>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</si>
  <si>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</si>
  <si>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</si>
  <si>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</si>
  <si>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</si>
  <si>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</si>
  <si>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</si>
  <si>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</si>
  <si>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</si>
  <si>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7 Nor-Noroeste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</si>
  <si>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</si>
  <si>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</si>
  <si>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</si>
  <si>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</si>
  <si>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</si>
  <si>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</si>
  <si>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</si>
  <si>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</si>
  <si>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</si>
  <si>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</si>
  <si>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</si>
  <si>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</si>
  <si>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</si>
  <si>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</si>
  <si>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</si>
  <si>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</si>
  <si>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</si>
  <si>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</si>
  <si>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</si>
  <si>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</si>
  <si>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POBLACIÓN PRIVADA DE LA LIBERTAD ADULTOS MAYORES POR ENTIDAD FEDERATIVA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</si>
  <si>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</si>
  <si>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</si>
  <si>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FUERO, SITUACIÓN JURÍDICA, SEXO Y ENTIDAD FEDERATIVA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</si>
  <si>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</si>
  <si>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</si>
  <si>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</si>
  <si>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</si>
  <si>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</si>
  <si>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</si>
  <si>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</si>
  <si>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</si>
  <si>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</si>
  <si>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</si>
  <si>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</si>
  <si>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</si>
  <si>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</si>
  <si>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</si>
  <si>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</si>
  <si>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</si>
  <si>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</si>
  <si>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</si>
  <si>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</si>
  <si>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</si>
  <si>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</si>
  <si>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</si>
  <si>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</si>
  <si>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</si>
  <si>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</si>
  <si>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</si>
  <si>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</si>
  <si>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</si>
  <si>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</si>
  <si>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</si>
  <si>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</si>
  <si>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</si>
  <si>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</si>
  <si>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</si>
  <si>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</si>
  <si>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</si>
  <si>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</si>
  <si>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</si>
  <si>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</si>
  <si>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</si>
  <si>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</si>
  <si>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</si>
  <si>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</si>
  <si>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</si>
  <si>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</si>
  <si>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</si>
  <si>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</si>
  <si>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</si>
  <si>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</si>
  <si>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</si>
  <si>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</si>
  <si>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</si>
  <si>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</si>
  <si>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</si>
  <si>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</si>
  <si>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</si>
  <si>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</si>
  <si>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</si>
  <si>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</si>
  <si>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</si>
  <si>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</si>
  <si>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</si>
  <si>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</si>
  <si>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</si>
  <si>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</si>
  <si>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</si>
  <si>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</si>
  <si>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</si>
  <si>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</si>
  <si>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</si>
  <si>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</si>
  <si>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</si>
  <si>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</si>
  <si>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</si>
  <si>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</si>
  <si>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</si>
  <si>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</si>
  <si>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</si>
  <si>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</si>
  <si>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</si>
  <si>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</si>
  <si>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</si>
  <si>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</si>
  <si>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</si>
  <si>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</si>
  <si>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</si>
  <si>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</si>
  <si>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</si>
  <si>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</si>
  <si>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</si>
  <si>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</si>
  <si>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</si>
  <si>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</si>
  <si>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</si>
  <si>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</si>
  <si>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</si>
  <si>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</si>
  <si>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</si>
  <si>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</si>
  <si>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</si>
  <si>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</si>
  <si>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</si>
  <si>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</si>
  <si>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</si>
  <si>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</si>
  <si>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</si>
  <si>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</si>
  <si>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</si>
  <si>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</si>
  <si>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</si>
  <si>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</si>
  <si>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</si>
  <si>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</si>
  <si>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</si>
  <si>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</si>
  <si>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</si>
  <si>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</si>
  <si>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</si>
  <si>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</si>
  <si>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</si>
  <si>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</si>
  <si>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</si>
  <si>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</si>
  <si>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</si>
  <si>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</si>
  <si>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</si>
  <si>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</si>
  <si>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</si>
  <si>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</si>
  <si>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</si>
  <si>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</si>
  <si>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</si>
  <si>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</si>
  <si>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</si>
  <si>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</si>
  <si>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</si>
  <si>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</si>
  <si>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</si>
  <si>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</si>
  <si>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</si>
  <si>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</si>
  <si>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</si>
  <si>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</si>
  <si>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</si>
  <si>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</si>
  <si>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</si>
  <si>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</si>
  <si>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</si>
  <si>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</si>
  <si>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</si>
  <si>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</si>
  <si>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</si>
  <si>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</si>
  <si>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</si>
  <si>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</si>
  <si>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</si>
  <si>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</si>
  <si>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</si>
  <si>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</si>
  <si>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</si>
  <si>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</si>
  <si>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</si>
  <si>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</si>
  <si>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</si>
  <si>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</si>
  <si>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</si>
  <si>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</si>
  <si>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</si>
  <si>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</si>
  <si>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</si>
  <si>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</si>
  <si>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</si>
  <si>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</si>
  <si>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Tlaxc. Nay. Dgo.</t>
  </si>
  <si>
    <t>POBLACIÓN PRIVADA DE LA LIBERTAD CON PADECIMIENTOS MENTALES E INIMPUTABLES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</si>
  <si>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</si>
  <si>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</si>
  <si>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</si>
  <si>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</si>
  <si>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</si>
  <si>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</si>
  <si>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</si>
  <si>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</si>
  <si>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</si>
  <si>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</si>
  <si>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</si>
  <si>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</si>
  <si>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</si>
  <si>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</si>
  <si>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</si>
  <si>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 xml:space="preserve">GRÁFICA MUJERES PRIVADAS DE LA LIBERTAD QUE VIVEN CON SUS HIJOS EN EL CENTRO PENITENCIARIO POR RANGO DE EDADES </t>
  </si>
  <si>
    <t>GRÁFICA MUJERES PRIVADAS DE LA LIBERTAD QUE VIVEN CON SUS HIJOS EN EL CENTRO PENITENCIARIO POR FUERO Y SITUACIÓN JURÍDICA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</si>
  <si>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</si>
  <si>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</si>
  <si>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</si>
  <si>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</si>
  <si>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>Elaboró: SSPC, Prevención y Readaptación Social; Ciudad de México, enero de 2023.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</si>
  <si>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</si>
  <si>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</si>
  <si>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</si>
  <si>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</si>
  <si>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</si>
  <si>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</si>
  <si>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</si>
  <si>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</si>
  <si>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</si>
  <si>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</si>
  <si>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</si>
  <si>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</si>
  <si>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</si>
  <si>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</si>
  <si>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</si>
  <si>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</si>
  <si>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</si>
  <si>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</si>
  <si>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</si>
  <si>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</si>
  <si>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</si>
  <si>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AÑO:</t>
  </si>
  <si>
    <t>MES:</t>
  </si>
  <si>
    <t>Diciembre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</si>
  <si>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</si>
  <si>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</si>
  <si>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</si>
  <si>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POBLACIÓN PRIVADA DE LA LIBERTAD POR TIPO DE COMUNIDAD DE LGBTTTIQ+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</si>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</sst>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8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8"/>
      <name val="Montserrat"/>
    </font>
    <font>
      <b/>
      <sz val="15"/>
      <name val="Montserrat"/>
    </font>
    <font>
      <sz val="10"/>
      <name val="Montserrat"/>
    </font>
    <font>
      <sz val="11"/>
      <name val="Montserrat"/>
    </font>
    <font>
      <sz val="5"/>
      <color theme="0"/>
      <name val="Montserrat"/>
    </font>
    <font>
      <sz val="10"/>
      <color theme="0"/>
      <name val="Montserrat"/>
    </font>
    <font>
      <sz val="11"/>
      <color theme="0"/>
      <name val="Montserrat"/>
    </font>
    <font>
      <sz val="10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sz val="5"/>
      <color rgb="FFFF0000"/>
      <name val="Montserrat"/>
    </font>
    <font>
      <sz val="11"/>
      <color rgb="FFFF0000"/>
      <name val="Montserrat"/>
    </font>
    <font>
      <sz val="10"/>
      <color rgb="FFFF0000"/>
      <name val="Montserrat"/>
    </font>
    <font>
      <sz val="3"/>
      <color rgb="FFFF0000"/>
      <name val="Montserrat"/>
    </font>
    <font>
      <sz val="9"/>
      <color theme="0"/>
      <name val="Montserrat"/>
    </font>
  </fonts>
  <fills count="12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rgb="FF000000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rgb="FF00000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1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" fillId="0" borderId="0"/>
    <xf numFmtId="0" fontId="4" fillId="0" borderId="0"/>
  </cellStyleXfs>
  <cellXfs count="654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8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53" fillId="0" borderId="0" xfId="0" applyFont="1" applyAlignment="1">
      <alignment horizontal="left" vertical="center"/>
    </xf>
    <xf numFmtId="0" fontId="54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5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3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0" fillId="0" borderId="5" xfId="0" applyFont="1" applyBorder="1" applyAlignment="1">
      <alignment vertical="center" wrapText="1"/>
    </xf>
    <xf numFmtId="0" fontId="36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4" fillId="0" borderId="23" xfId="0" applyFont="1" applyBorder="1" applyAlignment="1">
      <alignment vertical="center" wrapText="1"/>
    </xf>
    <xf numFmtId="0" fontId="54" fillId="0" borderId="0" xfId="0" applyFont="1" applyAlignment="1">
      <alignment vertical="center" wrapText="1"/>
    </xf>
    <xf numFmtId="0" fontId="54" fillId="0" borderId="23" xfId="0" applyFont="1" applyBorder="1" applyAlignment="1">
      <alignment horizontal="right" vertical="center" wrapText="1"/>
    </xf>
    <xf numFmtId="0" fontId="54" fillId="0" borderId="0" xfId="0" applyFont="1" applyAlignment="1">
      <alignment horizontal="right" vertical="center" wrapText="1"/>
    </xf>
    <xf numFmtId="0" fontId="39" fillId="0" borderId="17" xfId="0" applyFont="1" applyBorder="1" applyAlignment="1">
      <alignment vertical="center" wrapText="1"/>
    </xf>
    <xf numFmtId="0" fontId="54" fillId="0" borderId="26" xfId="0" applyFont="1" applyBorder="1" applyAlignment="1">
      <alignment vertical="center" wrapText="1"/>
    </xf>
    <xf numFmtId="0" fontId="54" fillId="0" borderId="26" xfId="0" applyFont="1" applyBorder="1" applyAlignment="1">
      <alignment horizontal="right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2" fillId="0" borderId="17" xfId="0" applyFont="1" applyBorder="1" applyAlignment="1">
      <alignment horizontal="right" vertical="center" wrapText="1"/>
    </xf>
    <xf numFmtId="0" fontId="57" fillId="0" borderId="0" xfId="0" applyFont="1" applyAlignment="1">
      <alignment horizontal="left"/>
    </xf>
    <xf numFmtId="0" fontId="58" fillId="2" borderId="8" xfId="0" applyFont="1" applyFill="1" applyBorder="1" applyAlignment="1">
      <alignment horizontal="center" vertical="center" wrapText="1"/>
    </xf>
    <xf numFmtId="0" fontId="60" fillId="0" borderId="0" xfId="0" applyFont="1"/>
    <xf numFmtId="0" fontId="61" fillId="2" borderId="8" xfId="0" applyFont="1" applyFill="1" applyBorder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5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3" fontId="47" fillId="3" borderId="19" xfId="0" applyNumberFormat="1" applyFont="1" applyFill="1" applyBorder="1" applyAlignment="1">
      <alignment horizontal="right" vertical="center" wrapText="1"/>
    </xf>
    <xf numFmtId="3" fontId="47" fillId="3" borderId="18" xfId="0" applyNumberFormat="1" applyFont="1" applyFill="1" applyBorder="1" applyAlignment="1">
      <alignment horizontal="right" vertical="center" wrapText="1"/>
    </xf>
    <xf numFmtId="0" fontId="63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0" fontId="34" fillId="3" borderId="19" xfId="0" applyFont="1" applyFill="1" applyBorder="1" applyAlignment="1">
      <alignment horizontal="right" vertical="center" wrapText="1"/>
    </xf>
    <xf numFmtId="0" fontId="34" fillId="3" borderId="20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54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3" fillId="0" borderId="0" xfId="0" applyFont="1"/>
    <xf numFmtId="3" fontId="34" fillId="3" borderId="19" xfId="0" applyNumberFormat="1" applyFont="1" applyFill="1" applyBorder="1" applyAlignment="1">
      <alignment horizontal="right" vertical="center" wrapText="1"/>
    </xf>
    <xf numFmtId="3" fontId="34" fillId="3" borderId="20" xfId="0" applyNumberFormat="1" applyFont="1" applyFill="1" applyBorder="1" applyAlignment="1">
      <alignment horizontal="right" vertical="center" wrapText="1"/>
    </xf>
    <xf numFmtId="3" fontId="34" fillId="3" borderId="21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9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7" fillId="0" borderId="23" xfId="0" applyFont="1" applyBorder="1" applyAlignment="1">
      <alignment horizontal="right" vertical="center" wrapText="1"/>
    </xf>
    <xf numFmtId="0" fontId="57" fillId="0" borderId="23" xfId="0" applyFont="1" applyBorder="1" applyAlignment="1">
      <alignment vertical="center" wrapText="1"/>
    </xf>
    <xf numFmtId="0" fontId="47" fillId="0" borderId="17" xfId="0" applyFont="1" applyBorder="1" applyAlignment="1">
      <alignment vertical="center" wrapText="1"/>
    </xf>
    <xf numFmtId="0" fontId="57" fillId="0" borderId="17" xfId="0" applyFont="1" applyBorder="1" applyAlignment="1">
      <alignment vertical="center" wrapText="1"/>
    </xf>
    <xf numFmtId="0" fontId="47" fillId="0" borderId="26" xfId="0" applyFont="1" applyBorder="1" applyAlignment="1">
      <alignment horizontal="left" vertical="center" wrapText="1"/>
    </xf>
    <xf numFmtId="0" fontId="57" fillId="0" borderId="26" xfId="0" applyFont="1" applyBorder="1" applyAlignment="1">
      <alignment horizontal="right" vertical="center" wrapText="1"/>
    </xf>
    <xf numFmtId="0" fontId="66" fillId="0" borderId="17" xfId="0" applyFont="1" applyBorder="1" applyAlignment="1">
      <alignment horizontal="center" vertical="center" wrapText="1"/>
    </xf>
    <xf numFmtId="0" fontId="66" fillId="0" borderId="17" xfId="0" applyFont="1" applyBorder="1" applyAlignment="1">
      <alignment horizontal="right" vertical="center" wrapText="1"/>
    </xf>
    <xf numFmtId="0" fontId="57" fillId="0" borderId="0" xfId="0" applyFont="1" applyAlignment="1">
      <alignment vertical="center" wrapText="1"/>
    </xf>
    <xf numFmtId="0" fontId="66" fillId="0" borderId="17" xfId="0" applyFont="1" applyBorder="1" applyAlignment="1">
      <alignment vertical="center" wrapText="1"/>
    </xf>
    <xf numFmtId="0" fontId="65" fillId="0" borderId="17" xfId="0" applyFont="1" applyBorder="1" applyAlignment="1">
      <alignment vertical="center" wrapText="1"/>
    </xf>
    <xf numFmtId="0" fontId="73" fillId="0" borderId="0" xfId="0" applyFont="1" applyAlignment="1">
      <alignment horizontal="center" vertical="center" textRotation="255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5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4" fillId="0" borderId="0" xfId="1" applyFont="1" applyAlignment="1">
      <alignment horizontal="left" vertical="center" wrapText="1" shrinkToFit="1"/>
    </xf>
    <xf numFmtId="0" fontId="74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4" fillId="0" borderId="0" xfId="1" applyFont="1" applyAlignment="1">
      <alignment horizontal="left" vertical="center"/>
    </xf>
    <xf numFmtId="0" fontId="60" fillId="0" borderId="0" xfId="0" applyFont="1" applyAlignment="1">
      <alignment vertical="center" wrapText="1" shrinkToFit="1"/>
    </xf>
    <xf numFmtId="0" fontId="74" fillId="0" borderId="0" xfId="1" applyFont="1" applyAlignment="1">
      <alignment vertical="center" wrapText="1" shrinkToFit="1"/>
    </xf>
    <xf numFmtId="0" fontId="75" fillId="0" borderId="0" xfId="1" applyFont="1" applyAlignment="1">
      <alignment horizontal="right"/>
    </xf>
    <xf numFmtId="0" fontId="74" fillId="0" borderId="0" xfId="1" applyFont="1"/>
    <xf numFmtId="0" fontId="60" fillId="0" borderId="0" xfId="0" applyFont="1" applyAlignment="1">
      <alignment horizontal="right" vertical="center"/>
    </xf>
    <xf numFmtId="0" fontId="75" fillId="0" borderId="0" xfId="1" applyFont="1" applyAlignment="1">
      <alignment vertical="center"/>
    </xf>
    <xf numFmtId="0" fontId="78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0" fillId="0" borderId="0" xfId="0" applyFont="1" applyAlignment="1">
      <alignment horizontal="right"/>
    </xf>
    <xf numFmtId="0" fontId="74" fillId="0" borderId="0" xfId="1" applyFont="1" applyAlignment="1">
      <alignment horizontal="right" vertical="center"/>
    </xf>
    <xf numFmtId="0" fontId="74" fillId="0" borderId="0" xfId="1" applyFont="1" applyAlignment="1">
      <alignment horizontal="center" vertical="center"/>
    </xf>
    <xf numFmtId="0" fontId="60" fillId="0" borderId="0" xfId="0" applyFont="1" applyAlignment="1">
      <alignment horizontal="left"/>
    </xf>
    <xf numFmtId="0" fontId="74" fillId="0" borderId="0" xfId="1" applyFont="1" applyAlignment="1">
      <alignment horizontal="left"/>
    </xf>
    <xf numFmtId="0" fontId="74" fillId="5" borderId="0" xfId="0" applyFont="1" applyFill="1" applyAlignment="1">
      <alignment horizontal="center" vertical="center"/>
    </xf>
    <xf numFmtId="0" fontId="74" fillId="4" borderId="0" xfId="1" applyFont="1" applyFill="1" applyAlignment="1">
      <alignment horizontal="center" vertical="center" wrapText="1"/>
    </xf>
    <xf numFmtId="49" fontId="74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 wrapText="1"/>
    </xf>
    <xf numFmtId="0" fontId="80" fillId="3" borderId="21" xfId="0" applyFont="1" applyFill="1" applyBorder="1" applyAlignment="1">
      <alignment horizontal="center" vertical="center" wrapText="1"/>
    </xf>
    <xf numFmtId="0" fontId="81" fillId="3" borderId="21" xfId="0" applyFont="1" applyFill="1" applyBorder="1" applyAlignment="1">
      <alignment vertical="center" textRotation="255" wrapText="1"/>
    </xf>
    <xf numFmtId="0" fontId="42" fillId="2" borderId="8" xfId="0" applyFont="1" applyFill="1" applyBorder="1" applyAlignment="1">
      <alignment horizontal="center" vertical="center" wrapText="1"/>
    </xf>
    <xf numFmtId="3" fontId="70" fillId="2" borderId="8" xfId="0" applyNumberFormat="1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6" fillId="3" borderId="19" xfId="0" applyFont="1" applyFill="1" applyBorder="1" applyAlignment="1">
      <alignment horizontal="right" vertical="center" wrapText="1"/>
    </xf>
    <xf numFmtId="0" fontId="36" fillId="3" borderId="18" xfId="0" applyFont="1" applyFill="1" applyBorder="1" applyAlignment="1">
      <alignment horizontal="right" vertical="center" wrapText="1"/>
    </xf>
    <xf numFmtId="0" fontId="35" fillId="3" borderId="18" xfId="0" applyFont="1" applyFill="1" applyBorder="1" applyAlignment="1">
      <alignment horizontal="center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83" fillId="3" borderId="21" xfId="0" applyFont="1" applyFill="1" applyBorder="1" applyAlignment="1">
      <alignment vertical="center" textRotation="255" wrapText="1"/>
    </xf>
    <xf numFmtId="0" fontId="49" fillId="0" borderId="3" xfId="0" applyFont="1" applyBorder="1" applyAlignment="1">
      <alignment vertical="center" wrapText="1"/>
    </xf>
    <xf numFmtId="166" fontId="54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3" fontId="58" fillId="2" borderId="8" xfId="0" applyNumberFormat="1" applyFont="1" applyFill="1" applyBorder="1" applyAlignment="1">
      <alignment horizontal="right" vertical="center" wrapText="1"/>
    </xf>
    <xf numFmtId="0" fontId="58" fillId="2" borderId="30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/>
    <xf numFmtId="1" fontId="34" fillId="0" borderId="3" xfId="0" applyNumberFormat="1" applyFont="1" applyBorder="1" applyAlignment="1">
      <alignment horizontal="right" vertical="center" wrapText="1"/>
    </xf>
    <xf numFmtId="1" fontId="34" fillId="3" borderId="21" xfId="0" applyNumberFormat="1" applyFont="1" applyFill="1" applyBorder="1" applyAlignment="1">
      <alignment horizontal="right" vertical="center" wrapText="1"/>
    </xf>
    <xf numFmtId="1" fontId="34" fillId="3" borderId="19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166" fontId="34" fillId="0" borderId="3" xfId="0" applyNumberFormat="1" applyFont="1" applyBorder="1" applyAlignment="1">
      <alignment horizontal="right" vertical="center" wrapText="1"/>
    </xf>
    <xf numFmtId="0" fontId="86" fillId="0" borderId="0" xfId="0" applyFont="1" applyAlignment="1">
      <alignment vertical="center" wrapText="1"/>
    </xf>
    <xf numFmtId="3" fontId="86" fillId="0" borderId="0" xfId="0" applyNumberFormat="1" applyFont="1" applyAlignment="1">
      <alignment vertical="center" wrapText="1"/>
    </xf>
    <xf numFmtId="0" fontId="87" fillId="0" borderId="0" xfId="0" applyFont="1" applyAlignment="1">
      <alignment vertical="center" wrapText="1"/>
    </xf>
    <xf numFmtId="0" fontId="88" fillId="0" borderId="0" xfId="0" applyFont="1"/>
    <xf numFmtId="0" fontId="81" fillId="3" borderId="3" xfId="0" applyFont="1" applyFill="1" applyBorder="1" applyAlignment="1">
      <alignment vertical="center" textRotation="255" wrapText="1"/>
    </xf>
    <xf numFmtId="3" fontId="34" fillId="0" borderId="7" xfId="0" applyNumberFormat="1" applyFont="1" applyBorder="1" applyAlignment="1">
      <alignment horizontal="righ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45" fillId="0" borderId="7" xfId="0" applyFont="1" applyBorder="1" applyAlignment="1">
      <alignment horizontal="right" vertical="center" wrapText="1"/>
    </xf>
    <xf numFmtId="0" fontId="90" fillId="2" borderId="8" xfId="0" applyFont="1" applyFill="1" applyBorder="1" applyAlignment="1">
      <alignment horizontal="right" vertical="center" wrapText="1"/>
    </xf>
    <xf numFmtId="3" fontId="90" fillId="2" borderId="8" xfId="0" applyNumberFormat="1" applyFont="1" applyFill="1" applyBorder="1" applyAlignment="1">
      <alignment horizontal="right" vertical="center" wrapText="1"/>
    </xf>
    <xf numFmtId="0" fontId="90" fillId="2" borderId="8" xfId="0" applyFont="1" applyFill="1" applyBorder="1" applyAlignment="1">
      <alignment horizontal="center" vertical="center" wrapText="1"/>
    </xf>
    <xf numFmtId="0" fontId="34" fillId="0" borderId="7" xfId="0" applyFont="1" applyBorder="1" applyAlignment="1">
      <alignment horizontal="right" vertical="center" wrapText="1"/>
    </xf>
    <xf numFmtId="0" fontId="36" fillId="0" borderId="7" xfId="0" applyFont="1" applyBorder="1" applyAlignment="1">
      <alignment horizontal="left" vertical="center" wrapText="1"/>
    </xf>
    <xf numFmtId="0" fontId="91" fillId="3" borderId="21" xfId="0" applyFont="1" applyFill="1" applyBorder="1" applyAlignment="1">
      <alignment vertical="center" textRotation="255" wrapText="1"/>
    </xf>
    <xf numFmtId="3" fontId="92" fillId="2" borderId="8" xfId="0" applyNumberFormat="1" applyFont="1" applyFill="1" applyBorder="1" applyAlignment="1">
      <alignment horizontal="right" vertical="center" wrapText="1"/>
    </xf>
    <xf numFmtId="0" fontId="92" fillId="2" borderId="8" xfId="0" applyFont="1" applyFill="1" applyBorder="1" applyAlignment="1">
      <alignment horizontal="center" vertical="center" wrapText="1"/>
    </xf>
    <xf numFmtId="0" fontId="92" fillId="2" borderId="8" xfId="0" applyFont="1" applyFill="1" applyBorder="1" applyAlignment="1">
      <alignment horizontal="right" vertical="center" wrapText="1"/>
    </xf>
    <xf numFmtId="0" fontId="32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8" fillId="0" borderId="17" xfId="0" applyFont="1" applyBorder="1" applyAlignment="1">
      <alignment horizontal="right" vertical="center" wrapText="1"/>
    </xf>
    <xf numFmtId="0" fontId="36" fillId="0" borderId="17" xfId="0" applyFont="1" applyBorder="1" applyAlignment="1">
      <alignment horizontal="left" vertical="center" wrapText="1"/>
    </xf>
    <xf numFmtId="0" fontId="23" fillId="0" borderId="0" xfId="20" applyFont="1"/>
    <xf numFmtId="0" fontId="8" fillId="0" borderId="0" xfId="20" applyFont="1"/>
    <xf numFmtId="0" fontId="93" fillId="0" borderId="0" xfId="20" applyFont="1" applyAlignment="1">
      <alignment horizontal="center" vertical="center" wrapText="1"/>
    </xf>
    <xf numFmtId="0" fontId="95" fillId="0" borderId="0" xfId="20" applyFont="1" applyAlignment="1">
      <alignment vertical="center" wrapText="1"/>
    </xf>
    <xf numFmtId="0" fontId="96" fillId="0" borderId="0" xfId="20" applyFont="1" applyAlignment="1">
      <alignment vertical="center" wrapText="1"/>
    </xf>
    <xf numFmtId="0" fontId="18" fillId="5" borderId="3" xfId="20" applyFont="1" applyFill="1" applyBorder="1" applyAlignment="1">
      <alignment horizontal="left" vertical="center" wrapText="1"/>
    </xf>
    <xf numFmtId="0" fontId="15" fillId="5" borderId="0" xfId="20" applyFont="1" applyFill="1" applyAlignment="1">
      <alignment vertical="center" wrapText="1"/>
    </xf>
    <xf numFmtId="166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3" fontId="18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8" fillId="5" borderId="0" xfId="20" applyFont="1" applyFill="1"/>
    <xf numFmtId="0" fontId="15" fillId="5" borderId="0" xfId="20" applyFont="1" applyFill="1" applyAlignment="1" applyProtection="1">
      <alignment vertical="center" wrapText="1"/>
      <protection hidden="1"/>
    </xf>
    <xf numFmtId="3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5" fillId="5" borderId="17" xfId="20" applyFont="1" applyFill="1" applyBorder="1" applyAlignment="1">
      <alignment vertical="center" wrapText="1"/>
    </xf>
    <xf numFmtId="0" fontId="15" fillId="5" borderId="17" xfId="20" applyFont="1" applyFill="1" applyBorder="1" applyAlignment="1" applyProtection="1">
      <alignment vertical="center" wrapText="1"/>
      <protection hidden="1"/>
    </xf>
    <xf numFmtId="0" fontId="8" fillId="5" borderId="17" xfId="20" applyFont="1" applyFill="1" applyBorder="1"/>
    <xf numFmtId="0" fontId="18" fillId="5" borderId="7" xfId="20" applyFont="1" applyFill="1" applyBorder="1" applyAlignment="1">
      <alignment horizontal="left" vertical="center" wrapText="1"/>
    </xf>
    <xf numFmtId="166" fontId="15" fillId="5" borderId="7" xfId="20" applyNumberFormat="1" applyFont="1" applyFill="1" applyBorder="1" applyAlignment="1" applyProtection="1">
      <alignment horizontal="right" vertical="center" wrapText="1"/>
      <protection hidden="1"/>
    </xf>
    <xf numFmtId="3" fontId="18" fillId="5" borderId="7" xfId="20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0" applyFont="1" applyAlignment="1">
      <alignment vertical="center" wrapText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0" fontId="18" fillId="0" borderId="3" xfId="20" applyFont="1" applyBorder="1" applyAlignment="1">
      <alignment horizontal="left" vertical="center" wrapText="1"/>
    </xf>
    <xf numFmtId="0" fontId="18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8" fillId="0" borderId="0" xfId="20" applyFont="1" applyAlignment="1" applyProtection="1">
      <alignment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8" fillId="5" borderId="0" xfId="20" applyFont="1" applyFill="1" applyAlignment="1">
      <alignment vertical="center" wrapText="1"/>
    </xf>
    <xf numFmtId="0" fontId="18" fillId="5" borderId="0" xfId="20" applyFont="1" applyFill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23" fillId="0" borderId="0" xfId="20" applyFont="1" applyAlignment="1">
      <alignment vertical="center"/>
    </xf>
    <xf numFmtId="0" fontId="97" fillId="0" borderId="0" xfId="20" applyFont="1" applyAlignment="1">
      <alignment vertical="center"/>
    </xf>
    <xf numFmtId="3" fontId="15" fillId="5" borderId="34" xfId="20" applyNumberFormat="1" applyFont="1" applyFill="1" applyBorder="1" applyAlignment="1" applyProtection="1">
      <alignment horizontal="right" vertical="center" wrapText="1"/>
      <protection hidden="1"/>
    </xf>
    <xf numFmtId="166" fontId="15" fillId="5" borderId="21" xfId="20" applyNumberFormat="1" applyFont="1" applyFill="1" applyBorder="1" applyAlignment="1" applyProtection="1">
      <alignment horizontal="right" vertical="center" wrapText="1"/>
      <protection hidden="1"/>
    </xf>
    <xf numFmtId="0" fontId="98" fillId="0" borderId="0" xfId="21" applyFont="1"/>
    <xf numFmtId="0" fontId="4" fillId="0" borderId="35" xfId="21" applyBorder="1"/>
    <xf numFmtId="0" fontId="4" fillId="0" borderId="0" xfId="21"/>
    <xf numFmtId="0" fontId="98" fillId="5" borderId="8" xfId="21" applyFont="1" applyFill="1" applyBorder="1"/>
    <xf numFmtId="3" fontId="98" fillId="0" borderId="16" xfId="21" applyNumberFormat="1" applyFont="1" applyBorder="1"/>
    <xf numFmtId="0" fontId="99" fillId="0" borderId="0" xfId="21" applyFont="1" applyAlignment="1">
      <alignment horizontal="right"/>
    </xf>
    <xf numFmtId="3" fontId="99" fillId="0" borderId="0" xfId="21" applyNumberFormat="1" applyFont="1" applyAlignment="1">
      <alignment horizontal="left"/>
    </xf>
    <xf numFmtId="3" fontId="98" fillId="0" borderId="0" xfId="21" applyNumberFormat="1" applyFont="1"/>
    <xf numFmtId="0" fontId="100" fillId="0" borderId="0" xfId="22" applyFont="1" applyAlignment="1">
      <alignment vertical="center"/>
    </xf>
    <xf numFmtId="3" fontId="98" fillId="5" borderId="0" xfId="21" applyNumberFormat="1" applyFont="1" applyFill="1"/>
    <xf numFmtId="0" fontId="98" fillId="5" borderId="0" xfId="21" applyFont="1" applyFill="1"/>
    <xf numFmtId="3" fontId="4" fillId="0" borderId="16" xfId="21" applyNumberFormat="1" applyBorder="1"/>
    <xf numFmtId="3" fontId="4" fillId="0" borderId="0" xfId="21" applyNumberFormat="1"/>
    <xf numFmtId="0" fontId="101" fillId="0" borderId="0" xfId="21" applyFont="1" applyAlignment="1">
      <alignment horizontal="right" vertical="center"/>
    </xf>
    <xf numFmtId="3" fontId="101" fillId="0" borderId="0" xfId="21" applyNumberFormat="1" applyFont="1" applyAlignment="1">
      <alignment horizontal="left" vertical="center"/>
    </xf>
    <xf numFmtId="166" fontId="102" fillId="0" borderId="0" xfId="21" applyNumberFormat="1" applyFont="1" applyProtection="1">
      <protection locked="0"/>
    </xf>
    <xf numFmtId="166" fontId="102" fillId="0" borderId="0" xfId="21" applyNumberFormat="1" applyFont="1" applyAlignment="1" applyProtection="1">
      <alignment horizontal="center" vertical="center"/>
      <protection locked="0"/>
    </xf>
    <xf numFmtId="166" fontId="102" fillId="5" borderId="0" xfId="21" applyNumberFormat="1" applyFont="1" applyFill="1" applyProtection="1">
      <protection locked="0"/>
    </xf>
    <xf numFmtId="0" fontId="102" fillId="0" borderId="0" xfId="21" applyFont="1" applyProtection="1">
      <protection locked="0"/>
    </xf>
    <xf numFmtId="0" fontId="102" fillId="0" borderId="0" xfId="23" applyFont="1" applyProtection="1">
      <protection locked="0"/>
    </xf>
    <xf numFmtId="166" fontId="103" fillId="0" borderId="0" xfId="21" applyNumberFormat="1" applyFont="1" applyProtection="1">
      <protection locked="0"/>
    </xf>
    <xf numFmtId="166" fontId="103" fillId="0" borderId="0" xfId="21" applyNumberFormat="1" applyFont="1" applyAlignment="1" applyProtection="1">
      <alignment horizontal="center" vertical="center"/>
      <protection locked="0"/>
    </xf>
    <xf numFmtId="0" fontId="103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102" fillId="0" borderId="0" xfId="25" applyFont="1" applyProtection="1">
      <protection locked="0"/>
    </xf>
    <xf numFmtId="0" fontId="103" fillId="0" borderId="0" xfId="25" applyFont="1" applyProtection="1">
      <protection locked="0"/>
    </xf>
    <xf numFmtId="0" fontId="102" fillId="5" borderId="0" xfId="25" applyFont="1" applyFill="1" applyProtection="1">
      <protection hidden="1"/>
    </xf>
    <xf numFmtId="0" fontId="103" fillId="5" borderId="0" xfId="25" applyFont="1" applyFill="1" applyProtection="1">
      <protection hidden="1"/>
    </xf>
    <xf numFmtId="166" fontId="103" fillId="5" borderId="0" xfId="21" applyNumberFormat="1" applyFont="1" applyFill="1" applyProtection="1">
      <protection locked="0"/>
    </xf>
    <xf numFmtId="0" fontId="103" fillId="5" borderId="0" xfId="25" applyFont="1" applyFill="1" applyProtection="1">
      <protection locked="0"/>
    </xf>
    <xf numFmtId="0" fontId="102" fillId="5" borderId="0" xfId="25" applyFont="1" applyFill="1" applyProtection="1">
      <protection locked="0"/>
    </xf>
    <xf numFmtId="0" fontId="18" fillId="5" borderId="3" xfId="24" applyFont="1" applyFill="1" applyBorder="1" applyAlignment="1">
      <alignment horizontal="left" vertical="center" wrapText="1"/>
    </xf>
    <xf numFmtId="3" fontId="16" fillId="5" borderId="21" xfId="21" applyNumberFormat="1" applyFont="1" applyFill="1" applyBorder="1" applyAlignment="1" applyProtection="1">
      <alignment horizontal="right" vertical="center"/>
      <protection hidden="1"/>
    </xf>
    <xf numFmtId="3" fontId="17" fillId="5" borderId="21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03" fillId="5" borderId="0" xfId="21" applyFont="1" applyFill="1" applyProtection="1">
      <protection locked="0"/>
    </xf>
    <xf numFmtId="0" fontId="102" fillId="5" borderId="0" xfId="21" applyFont="1" applyFill="1" applyProtection="1">
      <protection locked="0"/>
    </xf>
    <xf numFmtId="0" fontId="102" fillId="5" borderId="0" xfId="23" applyFont="1" applyFill="1" applyProtection="1">
      <protection locked="0"/>
    </xf>
    <xf numFmtId="0" fontId="103" fillId="7" borderId="0" xfId="21" applyFont="1" applyFill="1" applyProtection="1">
      <protection locked="0"/>
    </xf>
    <xf numFmtId="0" fontId="102" fillId="7" borderId="0" xfId="21" applyFont="1" applyFill="1" applyProtection="1">
      <protection locked="0"/>
    </xf>
    <xf numFmtId="0" fontId="102" fillId="7" borderId="0" xfId="23" applyFont="1" applyFill="1" applyProtection="1">
      <protection locked="0"/>
    </xf>
    <xf numFmtId="0" fontId="103" fillId="8" borderId="0" xfId="21" applyFont="1" applyFill="1" applyProtection="1">
      <protection locked="0"/>
    </xf>
    <xf numFmtId="0" fontId="102" fillId="8" borderId="0" xfId="21" applyFont="1" applyFill="1" applyProtection="1">
      <protection locked="0"/>
    </xf>
    <xf numFmtId="0" fontId="102" fillId="8" borderId="0" xfId="23" applyFont="1" applyFill="1" applyProtection="1">
      <protection locked="0"/>
    </xf>
    <xf numFmtId="166" fontId="102" fillId="7" borderId="0" xfId="21" applyNumberFormat="1" applyFont="1" applyFill="1" applyProtection="1">
      <protection locked="0"/>
    </xf>
    <xf numFmtId="3" fontId="17" fillId="5" borderId="21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7" xfId="21" applyNumberFormat="1" applyFont="1" applyFill="1" applyBorder="1" applyAlignment="1" applyProtection="1">
      <alignment horizontal="right" vertical="center"/>
      <protection hidden="1"/>
    </xf>
    <xf numFmtId="3" fontId="17" fillId="5" borderId="37" xfId="21" applyNumberFormat="1" applyFont="1" applyFill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0" fontId="17" fillId="3" borderId="3" xfId="24" applyFont="1" applyFill="1" applyBorder="1" applyAlignment="1">
      <alignment horizontal="center" vertical="center" wrapText="1"/>
    </xf>
    <xf numFmtId="3" fontId="17" fillId="3" borderId="21" xfId="21" applyNumberFormat="1" applyFont="1" applyFill="1" applyBorder="1" applyAlignment="1" applyProtection="1">
      <alignment horizontal="right" vertical="center"/>
      <protection hidden="1"/>
    </xf>
    <xf numFmtId="3" fontId="105" fillId="3" borderId="21" xfId="21" applyNumberFormat="1" applyFont="1" applyFill="1" applyBorder="1" applyAlignment="1" applyProtection="1">
      <alignment horizontal="right" vertical="center"/>
      <protection hidden="1"/>
    </xf>
    <xf numFmtId="0" fontId="18" fillId="0" borderId="3" xfId="24" applyFont="1" applyBorder="1" applyAlignment="1">
      <alignment horizontal="left" vertical="center" wrapText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7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4" fillId="5" borderId="0" xfId="21" applyFill="1"/>
    <xf numFmtId="0" fontId="106" fillId="0" borderId="0" xfId="22" applyFont="1" applyAlignment="1">
      <alignment vertical="center"/>
    </xf>
    <xf numFmtId="3" fontId="98" fillId="5" borderId="15" xfId="21" applyNumberFormat="1" applyFont="1" applyFill="1" applyBorder="1"/>
    <xf numFmtId="3" fontId="98" fillId="5" borderId="14" xfId="21" applyNumberFormat="1" applyFont="1" applyFill="1" applyBorder="1"/>
    <xf numFmtId="0" fontId="98" fillId="0" borderId="10" xfId="21" applyFont="1" applyBorder="1"/>
    <xf numFmtId="0" fontId="98" fillId="5" borderId="10" xfId="21" applyFont="1" applyFill="1" applyBorder="1"/>
    <xf numFmtId="0" fontId="98" fillId="0" borderId="12" xfId="21" applyFont="1" applyBorder="1"/>
    <xf numFmtId="0" fontId="98" fillId="5" borderId="12" xfId="21" applyFont="1" applyFill="1" applyBorder="1"/>
    <xf numFmtId="3" fontId="98" fillId="5" borderId="36" xfId="21" applyNumberFormat="1" applyFont="1" applyFill="1" applyBorder="1"/>
    <xf numFmtId="0" fontId="98" fillId="0" borderId="8" xfId="21" applyFont="1" applyBorder="1"/>
    <xf numFmtId="0" fontId="4" fillId="0" borderId="8" xfId="21" applyBorder="1"/>
    <xf numFmtId="166" fontId="16" fillId="5" borderId="21" xfId="21" applyNumberFormat="1" applyFont="1" applyFill="1" applyBorder="1" applyAlignment="1" applyProtection="1">
      <alignment horizontal="right" vertical="center"/>
      <protection hidden="1"/>
    </xf>
    <xf numFmtId="3" fontId="105" fillId="5" borderId="21" xfId="21" applyNumberFormat="1" applyFont="1" applyFill="1" applyBorder="1" applyAlignment="1" applyProtection="1">
      <alignment horizontal="right" vertical="center"/>
      <protection hidden="1"/>
    </xf>
    <xf numFmtId="166" fontId="107" fillId="6" borderId="8" xfId="25" applyNumberFormat="1" applyFont="1" applyFill="1" applyBorder="1" applyAlignment="1" applyProtection="1">
      <alignment horizontal="center" vertical="center"/>
      <protection hidden="1"/>
    </xf>
    <xf numFmtId="166" fontId="108" fillId="5" borderId="0" xfId="21" applyNumberFormat="1" applyFont="1" applyFill="1" applyProtection="1">
      <protection locked="0"/>
    </xf>
    <xf numFmtId="166" fontId="101" fillId="5" borderId="14" xfId="26" applyNumberFormat="1" applyFont="1" applyFill="1" applyBorder="1" applyAlignment="1" applyProtection="1">
      <alignment horizontal="center" vertical="center"/>
      <protection hidden="1"/>
    </xf>
    <xf numFmtId="166" fontId="101" fillId="5" borderId="14" xfId="25" applyNumberFormat="1" applyFont="1" applyFill="1" applyBorder="1" applyAlignment="1" applyProtection="1">
      <alignment horizontal="center" vertical="center"/>
      <protection hidden="1"/>
    </xf>
    <xf numFmtId="3" fontId="98" fillId="5" borderId="8" xfId="21" applyNumberFormat="1" applyFont="1" applyFill="1" applyBorder="1"/>
    <xf numFmtId="3" fontId="98" fillId="5" borderId="16" xfId="21" applyNumberFormat="1" applyFont="1" applyFill="1" applyBorder="1"/>
    <xf numFmtId="3" fontId="98" fillId="0" borderId="15" xfId="21" applyNumberFormat="1" applyFont="1" applyBorder="1"/>
    <xf numFmtId="0" fontId="8" fillId="0" borderId="0" xfId="22" applyFont="1"/>
    <xf numFmtId="0" fontId="93" fillId="0" borderId="0" xfId="22" applyFont="1" applyAlignment="1">
      <alignment horizontal="center" vertical="center" wrapText="1"/>
    </xf>
    <xf numFmtId="0" fontId="110" fillId="0" borderId="0" xfId="22" applyFont="1" applyAlignment="1">
      <alignment vertical="center" wrapText="1"/>
    </xf>
    <xf numFmtId="0" fontId="111" fillId="0" borderId="0" xfId="22" applyFont="1"/>
    <xf numFmtId="166" fontId="109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5" fillId="0" borderId="0" xfId="22" applyFont="1" applyAlignment="1">
      <alignment vertical="center" wrapText="1"/>
    </xf>
    <xf numFmtId="0" fontId="96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3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8" fillId="9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49" fontId="18" fillId="9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10" borderId="0" xfId="22" applyNumberFormat="1" applyFont="1" applyFill="1" applyAlignment="1" applyProtection="1">
      <alignment horizontal="center" vertical="center" wrapText="1"/>
      <protection locked="0"/>
    </xf>
    <xf numFmtId="0" fontId="103" fillId="0" borderId="0" xfId="21" applyFont="1"/>
    <xf numFmtId="0" fontId="103" fillId="0" borderId="0" xfId="21" applyFont="1" applyAlignment="1">
      <alignment wrapText="1"/>
    </xf>
    <xf numFmtId="0" fontId="108" fillId="0" borderId="0" xfId="25" applyFont="1" applyProtection="1">
      <protection locked="0"/>
    </xf>
    <xf numFmtId="0" fontId="108" fillId="0" borderId="0" xfId="21" applyFont="1" applyProtection="1">
      <protection locked="0"/>
    </xf>
    <xf numFmtId="166" fontId="17" fillId="5" borderId="21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108" fillId="5" borderId="0" xfId="21" applyNumberFormat="1" applyFont="1" applyFill="1" applyAlignment="1" applyProtection="1">
      <alignment vertical="center" wrapText="1"/>
      <protection hidden="1"/>
    </xf>
    <xf numFmtId="0" fontId="108" fillId="5" borderId="0" xfId="21" applyFont="1" applyFill="1" applyAlignment="1" applyProtection="1">
      <alignment horizontal="center" vertical="center"/>
      <protection hidden="1"/>
    </xf>
    <xf numFmtId="0" fontId="108" fillId="5" borderId="0" xfId="21" applyFont="1" applyFill="1" applyAlignment="1" applyProtection="1">
      <alignment vertical="center"/>
      <protection hidden="1"/>
    </xf>
    <xf numFmtId="0" fontId="108" fillId="5" borderId="0" xfId="21" applyFont="1" applyFill="1" applyProtection="1">
      <protection locked="0"/>
    </xf>
    <xf numFmtId="0" fontId="101" fillId="5" borderId="21" xfId="21" applyFont="1" applyFill="1" applyBorder="1" applyAlignment="1" applyProtection="1">
      <alignment horizontal="right" vertical="center"/>
      <protection hidden="1"/>
    </xf>
    <xf numFmtId="166" fontId="17" fillId="3" borderId="21" xfId="21" applyNumberFormat="1" applyFont="1" applyFill="1" applyBorder="1" applyAlignment="1" applyProtection="1">
      <alignment horizontal="right" vertical="center" wrapText="1"/>
      <protection hidden="1"/>
    </xf>
    <xf numFmtId="3" fontId="17" fillId="11" borderId="21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02" fillId="0" borderId="0" xfId="21" applyNumberFormat="1" applyFont="1" applyProtection="1">
      <protection hidden="1"/>
    </xf>
    <xf numFmtId="166" fontId="112" fillId="0" borderId="0" xfId="21" applyNumberFormat="1" applyFont="1" applyProtection="1">
      <protection hidden="1"/>
    </xf>
    <xf numFmtId="166" fontId="113" fillId="0" borderId="0" xfId="21" applyNumberFormat="1" applyFont="1" applyProtection="1">
      <protection hidden="1"/>
    </xf>
    <xf numFmtId="0" fontId="97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4" fillId="0" borderId="0" xfId="21" applyProtection="1">
      <protection hidden="1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3" fontId="4" fillId="0" borderId="0" xfId="21" applyNumberFormat="1" applyProtection="1">
      <protection hidden="1"/>
    </xf>
    <xf numFmtId="0" fontId="93" fillId="0" borderId="0" xfId="22" applyFont="1" applyAlignment="1">
      <alignment vertical="center" wrapText="1"/>
    </xf>
    <xf numFmtId="0" fontId="114" fillId="0" borderId="0" xfId="22" applyFont="1" applyAlignment="1" applyProtection="1">
      <alignment vertical="center" wrapText="1"/>
      <protection hidden="1"/>
    </xf>
    <xf numFmtId="0" fontId="115" fillId="0" borderId="0" xfId="22" applyFont="1" applyProtection="1">
      <protection hidden="1"/>
    </xf>
    <xf numFmtId="0" fontId="116" fillId="0" borderId="0" xfId="22" applyFont="1" applyAlignment="1" applyProtection="1">
      <alignment vertical="center" wrapText="1"/>
      <protection hidden="1"/>
    </xf>
    <xf numFmtId="0" fontId="96" fillId="0" borderId="0" xfId="22" applyFont="1" applyProtection="1">
      <protection hidden="1"/>
    </xf>
    <xf numFmtId="0" fontId="96" fillId="0" borderId="0" xfId="22" applyFont="1"/>
    <xf numFmtId="166" fontId="117" fillId="0" borderId="0" xfId="21" applyNumberFormat="1" applyFont="1" applyAlignment="1" applyProtection="1">
      <alignment vertical="center" wrapText="1"/>
      <protection hidden="1"/>
    </xf>
    <xf numFmtId="3" fontId="117" fillId="0" borderId="0" xfId="21" applyNumberFormat="1" applyFont="1" applyAlignment="1" applyProtection="1">
      <alignment horizontal="right" vertical="center"/>
      <protection hidden="1"/>
    </xf>
    <xf numFmtId="0" fontId="116" fillId="0" borderId="0" xfId="22" applyFont="1" applyProtection="1">
      <protection hidden="1"/>
    </xf>
    <xf numFmtId="3" fontId="116" fillId="0" borderId="0" xfId="22" applyNumberFormat="1" applyFont="1" applyProtection="1">
      <protection hidden="1"/>
    </xf>
    <xf numFmtId="0" fontId="118" fillId="0" borderId="0" xfId="22" applyFont="1" applyProtection="1">
      <protection hidden="1"/>
    </xf>
    <xf numFmtId="0" fontId="119" fillId="0" borderId="0" xfId="22" applyFont="1" applyProtection="1">
      <protection hidden="1"/>
    </xf>
    <xf numFmtId="0" fontId="95" fillId="0" borderId="0" xfId="22" applyFont="1" applyAlignment="1" applyProtection="1">
      <alignment horizontal="right" vertical="center"/>
      <protection hidden="1"/>
    </xf>
    <xf numFmtId="3" fontId="95" fillId="0" borderId="0" xfId="22" applyNumberFormat="1" applyFont="1" applyAlignment="1" applyProtection="1">
      <alignment horizontal="left" vertical="center"/>
      <protection hidden="1"/>
    </xf>
    <xf numFmtId="0" fontId="106" fillId="0" borderId="0" xfId="22" applyFont="1" applyAlignment="1" applyProtection="1">
      <alignment horizontal="left" vertical="center"/>
      <protection hidden="1"/>
    </xf>
    <xf numFmtId="0" fontId="106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2" fillId="2" borderId="8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10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21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21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21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1" fillId="0" borderId="0" xfId="21" applyFont="1" applyAlignment="1">
      <alignment horizontal="left"/>
    </xf>
    <xf numFmtId="0" fontId="33" fillId="0" borderId="0" xfId="21" applyFont="1"/>
    <xf numFmtId="0" fontId="84" fillId="0" borderId="0" xfId="21" applyFont="1" applyAlignment="1">
      <alignment wrapText="1"/>
    </xf>
    <xf numFmtId="0" fontId="120" fillId="0" borderId="0" xfId="21" applyFont="1"/>
    <xf numFmtId="0" fontId="51" fillId="0" borderId="0" xfId="27" applyFont="1" applyAlignment="1">
      <alignment horizontal="left"/>
    </xf>
    <xf numFmtId="0" fontId="122" fillId="0" borderId="0" xfId="21" applyFont="1" applyProtection="1">
      <protection hidden="1"/>
    </xf>
    <xf numFmtId="0" fontId="8" fillId="5" borderId="0" xfId="22" applyFont="1" applyFill="1" applyProtection="1">
      <protection hidden="1"/>
    </xf>
    <xf numFmtId="0" fontId="118" fillId="0" borderId="36" xfId="22" applyFont="1" applyBorder="1" applyProtection="1">
      <protection hidden="1"/>
    </xf>
    <xf numFmtId="0" fontId="118" fillId="0" borderId="40" xfId="22" applyFont="1" applyBorder="1" applyProtection="1">
      <protection hidden="1"/>
    </xf>
    <xf numFmtId="0" fontId="118" fillId="5" borderId="15" xfId="22" applyFont="1" applyFill="1" applyBorder="1" applyProtection="1">
      <protection hidden="1"/>
    </xf>
    <xf numFmtId="0" fontId="118" fillId="5" borderId="13" xfId="22" applyFont="1" applyFill="1" applyBorder="1" applyProtection="1">
      <protection hidden="1"/>
    </xf>
    <xf numFmtId="0" fontId="118" fillId="0" borderId="39" xfId="22" applyFont="1" applyBorder="1" applyProtection="1">
      <protection hidden="1"/>
    </xf>
    <xf numFmtId="0" fontId="118" fillId="0" borderId="38" xfId="22" applyFont="1" applyBorder="1" applyProtection="1">
      <protection hidden="1"/>
    </xf>
    <xf numFmtId="0" fontId="45" fillId="0" borderId="6" xfId="0" applyFont="1" applyBorder="1" applyAlignment="1">
      <alignment horizontal="right" vertical="center" wrapText="1"/>
    </xf>
    <xf numFmtId="0" fontId="45" fillId="0" borderId="41" xfId="0" applyFont="1" applyBorder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98" fillId="0" borderId="35" xfId="21" applyFont="1" applyBorder="1"/>
    <xf numFmtId="0" fontId="98" fillId="0" borderId="16" xfId="21" applyFont="1" applyBorder="1"/>
    <xf numFmtId="0" fontId="98" fillId="0" borderId="38" xfId="21" applyFont="1" applyBorder="1"/>
    <xf numFmtId="0" fontId="91" fillId="3" borderId="44" xfId="0" applyFont="1" applyFill="1" applyBorder="1" applyAlignment="1">
      <alignment vertical="center" textRotation="255" wrapText="1"/>
    </xf>
    <xf numFmtId="166" fontId="57" fillId="0" borderId="3" xfId="0" applyNumberFormat="1" applyFont="1" applyBorder="1" applyAlignment="1">
      <alignment horizontal="right" vertical="center" wrapText="1"/>
    </xf>
    <xf numFmtId="0" fontId="123" fillId="0" borderId="0" xfId="0" applyFont="1" applyAlignment="1">
      <alignment vertical="center" wrapText="1"/>
    </xf>
    <xf numFmtId="0" fontId="124" fillId="0" borderId="0" xfId="0" applyFont="1"/>
    <xf numFmtId="3" fontId="123" fillId="0" borderId="0" xfId="0" applyNumberFormat="1" applyFont="1" applyAlignment="1">
      <alignment vertical="center" wrapText="1"/>
    </xf>
    <xf numFmtId="0" fontId="125" fillId="0" borderId="0" xfId="0" applyFont="1" applyAlignment="1">
      <alignment vertical="center" wrapText="1"/>
    </xf>
    <xf numFmtId="0" fontId="126" fillId="0" borderId="0" xfId="0" applyFont="1" applyAlignment="1">
      <alignment horizontal="left"/>
    </xf>
    <xf numFmtId="0" fontId="127" fillId="0" borderId="0" xfId="0" applyFont="1" applyAlignment="1">
      <alignment vertical="center" wrapText="1"/>
    </xf>
    <xf numFmtId="3" fontId="127" fillId="0" borderId="0" xfId="0" applyNumberFormat="1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4" fillId="0" borderId="0" xfId="1" applyFont="1" applyAlignment="1">
      <alignment horizontal="left" vertical="center" wrapText="1" shrinkToFit="1"/>
    </xf>
    <xf numFmtId="0" fontId="74" fillId="0" borderId="0" xfId="1" applyFont="1" applyAlignment="1">
      <alignment horizontal="left" vertical="center" shrinkToFit="1"/>
    </xf>
    <xf numFmtId="49" fontId="77" fillId="0" borderId="27" xfId="1" applyNumberFormat="1" applyFont="1" applyBorder="1" applyAlignment="1">
      <alignment horizontal="left" vertical="center" wrapText="1" shrinkToFit="1"/>
    </xf>
    <xf numFmtId="0" fontId="77" fillId="0" borderId="27" xfId="1" applyFont="1" applyBorder="1" applyAlignment="1">
      <alignment horizontal="left" vertical="center" shrinkToFit="1"/>
    </xf>
    <xf numFmtId="0" fontId="77" fillId="0" borderId="27" xfId="1" applyFont="1" applyBorder="1" applyAlignment="1">
      <alignment horizontal="left" vertical="center" wrapText="1" shrinkToFit="1"/>
    </xf>
    <xf numFmtId="0" fontId="74" fillId="0" borderId="0" xfId="1" applyFont="1" applyAlignment="1">
      <alignment horizontal="left" vertical="center"/>
    </xf>
    <xf numFmtId="0" fontId="74" fillId="0" borderId="0" xfId="1" applyFont="1" applyAlignment="1">
      <alignment horizontal="left" vertical="center" wrapText="1"/>
    </xf>
    <xf numFmtId="0" fontId="72" fillId="2" borderId="0" xfId="0" applyFont="1" applyFill="1" applyAlignment="1">
      <alignment horizontal="center" vertical="center" textRotation="90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79" fillId="3" borderId="21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1" fillId="3" borderId="28" xfId="0" applyFont="1" applyFill="1" applyBorder="1" applyAlignment="1">
      <alignment horizontal="center" vertical="center" textRotation="255" wrapText="1"/>
    </xf>
    <xf numFmtId="0" fontId="81" fillId="3" borderId="29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52" fillId="2" borderId="25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82" fillId="3" borderId="21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right" vertical="center" wrapText="1"/>
    </xf>
    <xf numFmtId="0" fontId="83" fillId="3" borderId="21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5" xfId="0" applyFont="1" applyFill="1" applyBorder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3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right" vertical="center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81" fillId="3" borderId="4" xfId="0" applyFont="1" applyFill="1" applyBorder="1" applyAlignment="1">
      <alignment horizontal="center" vertical="center" wrapText="1"/>
    </xf>
    <xf numFmtId="0" fontId="81" fillId="3" borderId="5" xfId="0" applyFont="1" applyFill="1" applyBorder="1" applyAlignment="1">
      <alignment horizontal="center" vertical="center" wrapText="1"/>
    </xf>
    <xf numFmtId="0" fontId="81" fillId="3" borderId="6" xfId="0" applyFont="1" applyFill="1" applyBorder="1" applyAlignment="1">
      <alignment horizontal="center" vertical="center" wrapText="1"/>
    </xf>
    <xf numFmtId="0" fontId="81" fillId="3" borderId="22" xfId="0" applyFont="1" applyFill="1" applyBorder="1" applyAlignment="1">
      <alignment horizontal="center" vertical="center" wrapText="1"/>
    </xf>
    <xf numFmtId="0" fontId="81" fillId="3" borderId="7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89" fillId="2" borderId="13" xfId="0" applyFont="1" applyFill="1" applyBorder="1" applyAlignment="1">
      <alignment horizontal="center" vertical="center" wrapText="1"/>
    </xf>
    <xf numFmtId="0" fontId="89" fillId="2" borderId="14" xfId="0" applyFont="1" applyFill="1" applyBorder="1" applyAlignment="1">
      <alignment horizontal="center" vertical="center" wrapText="1"/>
    </xf>
    <xf numFmtId="0" fontId="89" fillId="2" borderId="15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43" fillId="2" borderId="31" xfId="0" applyFont="1" applyFill="1" applyBorder="1" applyAlignment="1">
      <alignment horizontal="center" vertical="center" wrapText="1"/>
    </xf>
    <xf numFmtId="0" fontId="43" fillId="2" borderId="32" xfId="0" applyFont="1" applyFill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94" fillId="2" borderId="10" xfId="20" applyFont="1" applyFill="1" applyBorder="1" applyAlignment="1">
      <alignment horizontal="center" vertical="center" wrapText="1"/>
    </xf>
    <xf numFmtId="0" fontId="94" fillId="2" borderId="11" xfId="20" applyFont="1" applyFill="1" applyBorder="1" applyAlignment="1">
      <alignment horizontal="center" vertical="center" wrapText="1"/>
    </xf>
    <xf numFmtId="0" fontId="94" fillId="2" borderId="12" xfId="20" applyFont="1" applyFill="1" applyBorder="1" applyAlignment="1">
      <alignment horizontal="center" vertical="center" wrapText="1"/>
    </xf>
    <xf numFmtId="0" fontId="93" fillId="0" borderId="0" xfId="20" applyFont="1" applyAlignment="1">
      <alignment horizontal="center" vertical="center" wrapText="1"/>
    </xf>
    <xf numFmtId="0" fontId="95" fillId="0" borderId="0" xfId="20" applyFont="1" applyAlignment="1">
      <alignment vertical="center" wrapText="1"/>
    </xf>
    <xf numFmtId="0" fontId="94" fillId="2" borderId="8" xfId="20" applyFont="1" applyFill="1" applyBorder="1" applyAlignment="1">
      <alignment horizontal="center" vertical="center" wrapText="1"/>
    </xf>
    <xf numFmtId="0" fontId="94" fillId="2" borderId="8" xfId="20" applyFont="1" applyFill="1" applyBorder="1" applyAlignment="1">
      <alignment horizontal="center" vertical="center" textRotation="90" wrapText="1"/>
    </xf>
    <xf numFmtId="0" fontId="94" fillId="2" borderId="10" xfId="20" applyFont="1" applyFill="1" applyBorder="1" applyAlignment="1">
      <alignment horizontal="center" vertical="center" textRotation="90" wrapText="1"/>
    </xf>
    <xf numFmtId="166" fontId="94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94" fillId="2" borderId="11" xfId="21" applyNumberFormat="1" applyFont="1" applyFill="1" applyBorder="1" applyAlignment="1" applyProtection="1">
      <alignment horizontal="center" vertical="center" wrapText="1"/>
      <protection hidden="1"/>
    </xf>
    <xf numFmtId="166" fontId="94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22" applyFont="1" applyAlignment="1">
      <alignment horizontal="center" vertical="center" wrapText="1"/>
    </xf>
    <xf numFmtId="0" fontId="95" fillId="0" borderId="0" xfId="22" applyFont="1" applyAlignment="1">
      <alignment horizontal="center" wrapText="1"/>
    </xf>
    <xf numFmtId="0" fontId="107" fillId="2" borderId="8" xfId="23" applyFont="1" applyFill="1" applyBorder="1" applyAlignment="1">
      <alignment horizontal="center" vertical="center" wrapText="1"/>
    </xf>
    <xf numFmtId="166" fontId="107" fillId="6" borderId="8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8" xfId="25" applyNumberFormat="1" applyFont="1" applyFill="1" applyBorder="1" applyAlignment="1" applyProtection="1">
      <alignment horizontal="center" vertical="center"/>
      <protection hidden="1"/>
    </xf>
    <xf numFmtId="0" fontId="93" fillId="0" borderId="0" xfId="24" applyFont="1" applyAlignment="1">
      <alignment horizontal="center" wrapText="1"/>
    </xf>
    <xf numFmtId="0" fontId="93" fillId="0" borderId="0" xfId="24" applyFont="1" applyAlignment="1">
      <alignment horizontal="center" vertical="center" wrapText="1"/>
    </xf>
    <xf numFmtId="166" fontId="107" fillId="6" borderId="8" xfId="26" applyNumberFormat="1" applyFont="1" applyFill="1" applyBorder="1" applyAlignment="1" applyProtection="1">
      <alignment horizontal="center" vertical="center" wrapText="1"/>
      <protection hidden="1"/>
    </xf>
    <xf numFmtId="166" fontId="107" fillId="6" borderId="8" xfId="26" applyNumberFormat="1" applyFont="1" applyFill="1" applyBorder="1" applyAlignment="1" applyProtection="1">
      <alignment horizontal="center" vertical="center"/>
      <protection hidden="1"/>
    </xf>
    <xf numFmtId="0" fontId="99" fillId="0" borderId="0" xfId="21" applyFont="1" applyAlignment="1">
      <alignment horizontal="center"/>
    </xf>
    <xf numFmtId="3" fontId="99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9" fillId="2" borderId="8" xfId="22" applyFont="1" applyFill="1" applyBorder="1" applyAlignment="1">
      <alignment horizontal="center" vertical="center" wrapText="1"/>
    </xf>
    <xf numFmtId="0" fontId="110" fillId="0" borderId="0" xfId="22" applyFont="1" applyAlignment="1">
      <alignment vertical="center" wrapText="1"/>
    </xf>
    <xf numFmtId="166" fontId="109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107" fillId="6" borderId="13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15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10" xfId="25" applyNumberFormat="1" applyFont="1" applyFill="1" applyBorder="1" applyAlignment="1" applyProtection="1">
      <alignment horizontal="center" vertical="center"/>
      <protection hidden="1"/>
    </xf>
    <xf numFmtId="166" fontId="107" fillId="6" borderId="12" xfId="25" applyNumberFormat="1" applyFont="1" applyFill="1" applyBorder="1" applyAlignment="1" applyProtection="1">
      <alignment horizontal="center" vertical="center"/>
      <protection hidden="1"/>
    </xf>
    <xf numFmtId="0" fontId="93" fillId="0" borderId="0" xfId="22" applyFont="1" applyAlignment="1">
      <alignment horizontal="center" vertical="center" wrapText="1"/>
    </xf>
    <xf numFmtId="0" fontId="93" fillId="0" borderId="0" xfId="22" applyFont="1" applyAlignment="1">
      <alignment horizontal="center" vertical="top" wrapText="1"/>
    </xf>
    <xf numFmtId="166" fontId="107" fillId="6" borderId="11" xfId="25" applyNumberFormat="1" applyFont="1" applyFill="1" applyBorder="1" applyAlignment="1" applyProtection="1">
      <alignment horizontal="center" vertical="center"/>
      <protection hidden="1"/>
    </xf>
    <xf numFmtId="166" fontId="107" fillId="6" borderId="13" xfId="25" applyNumberFormat="1" applyFont="1" applyFill="1" applyBorder="1" applyAlignment="1" applyProtection="1">
      <alignment horizontal="center" vertical="center"/>
      <protection hidden="1"/>
    </xf>
    <xf numFmtId="166" fontId="107" fillId="6" borderId="14" xfId="25" applyNumberFormat="1" applyFont="1" applyFill="1" applyBorder="1" applyAlignment="1" applyProtection="1">
      <alignment horizontal="center" vertical="center"/>
      <protection hidden="1"/>
    </xf>
    <xf numFmtId="166" fontId="107" fillId="6" borderId="15" xfId="25" applyNumberFormat="1" applyFont="1" applyFill="1" applyBorder="1" applyAlignment="1" applyProtection="1">
      <alignment horizontal="center" vertical="center"/>
      <protection hidden="1"/>
    </xf>
    <xf numFmtId="0" fontId="95" fillId="0" borderId="0" xfId="22" applyFont="1" applyAlignment="1" applyProtection="1">
      <alignment horizontal="center" vertical="center" wrapText="1"/>
      <protection hidden="1"/>
    </xf>
    <xf numFmtId="0" fontId="49" fillId="0" borderId="0" xfId="27" applyFont="1" applyAlignment="1">
      <alignment horizontal="center" vertical="center" wrapText="1"/>
    </xf>
    <xf numFmtId="0" fontId="52" fillId="2" borderId="8" xfId="27" applyFont="1" applyFill="1" applyBorder="1" applyAlignment="1">
      <alignment horizontal="center" vertical="center" wrapText="1"/>
    </xf>
    <xf numFmtId="0" fontId="52" fillId="2" borderId="13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10" xfId="27" applyFont="1" applyFill="1" applyBorder="1" applyAlignment="1">
      <alignment horizontal="center" vertical="center" wrapText="1"/>
    </xf>
    <xf numFmtId="0" fontId="121" fillId="0" borderId="0" xfId="27" applyFont="1" applyAlignment="1" applyProtection="1">
      <alignment horizontal="center" wrapText="1"/>
      <protection hidden="1"/>
    </xf>
    <xf numFmtId="0" fontId="82" fillId="0" borderId="0" xfId="21" applyFont="1" applyAlignment="1" applyProtection="1">
      <alignment horizontal="right" vertical="center"/>
      <protection hidden="1"/>
    </xf>
    <xf numFmtId="3" fontId="82" fillId="0" borderId="0" xfId="21" applyNumberFormat="1" applyFont="1" applyAlignment="1" applyProtection="1">
      <alignment horizontal="left" vertical="center"/>
      <protection hidden="1"/>
    </xf>
    <xf numFmtId="0" fontId="82" fillId="0" borderId="0" xfId="21" applyFont="1" applyAlignment="1" applyProtection="1">
      <alignment horizontal="left" vertical="center"/>
      <protection hidden="1"/>
    </xf>
    <xf numFmtId="0" fontId="82" fillId="3" borderId="42" xfId="0" applyFont="1" applyFill="1" applyBorder="1" applyAlignment="1">
      <alignment horizontal="center" vertical="center" wrapText="1"/>
    </xf>
    <xf numFmtId="0" fontId="82" fillId="3" borderId="43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52" fillId="2" borderId="11" xfId="0" applyFont="1" applyFill="1" applyBorder="1" applyAlignment="1">
      <alignment horizontal="center" vertical="center" wrapText="1"/>
    </xf>
    <xf numFmtId="0" fontId="52" fillId="2" borderId="12" xfId="0" applyFont="1" applyFill="1" applyBorder="1" applyAlignment="1">
      <alignment horizontal="center" vertical="center" wrapText="1"/>
    </xf>
    <xf numFmtId="0" fontId="50" fillId="0" borderId="34" xfId="0" applyFont="1" applyBorder="1" applyAlignment="1">
      <alignment vertical="center" wrapText="1"/>
    </xf>
    <xf numFmtId="0" fontId="52" fillId="2" borderId="22" xfId="0" applyFont="1" applyFill="1" applyBorder="1" applyAlignment="1">
      <alignment horizontal="center" vertical="center" wrapText="1"/>
    </xf>
    <xf numFmtId="0" fontId="52" fillId="2" borderId="23" xfId="0" applyFont="1" applyFill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32" fillId="0" borderId="34" xfId="0" applyFont="1" applyBorder="1" applyAlignment="1">
      <alignment vertical="center" wrapText="1"/>
    </xf>
    <xf numFmtId="0" fontId="65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82" fillId="3" borderId="45" xfId="0" applyFont="1" applyFill="1" applyBorder="1" applyAlignment="1">
      <alignment horizontal="center" vertical="center" wrapText="1"/>
    </xf>
    <xf numFmtId="0" fontId="82" fillId="3" borderId="46" xfId="0" applyFont="1" applyFill="1" applyBorder="1" applyAlignment="1">
      <alignment horizontal="center" vertical="center" wrapText="1"/>
    </xf>
    <xf numFmtId="0" fontId="82" fillId="3" borderId="47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right" vertical="center" wrapText="1"/>
    </xf>
    <xf numFmtId="3" fontId="92" fillId="2" borderId="8" xfId="0" applyNumberFormat="1" applyFont="1" applyFill="1" applyBorder="1" applyAlignment="1">
      <alignment horizontal="center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7B7739BC-0B33-45C3-BE2B-94646FBE4B0E}"/>
    <cellStyle name="Normal 2" xfId="2" xr:uid="{00000000-0005-0000-0000-000007000000}"/>
    <cellStyle name="Normal 2 10 2" xfId="22" xr:uid="{90747ED1-CFB8-4D4E-98F8-EAD5672DBD1B}"/>
    <cellStyle name="Normal 2 2" xfId="14" xr:uid="{00000000-0005-0000-0000-000008000000}"/>
    <cellStyle name="Normal 2 2 2" xfId="21" xr:uid="{31E767FF-F44E-4E31-ABF6-F78B59711602}"/>
    <cellStyle name="Normal 2 3" xfId="20" xr:uid="{B373AD20-42FC-449F-9FAC-67625900E1D5}"/>
    <cellStyle name="Normal 2 3 2" xfId="27" xr:uid="{D36C962F-4A8E-4DE6-8E0B-ECDC93E046A1}"/>
    <cellStyle name="Normal 2 8" xfId="24" xr:uid="{53FB79EB-7FCF-4FC7-AADA-5174FE749797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45DD80B7-E00D-4C37-8403-7D5C3BCA3BE1}"/>
    <cellStyle name="Normal_Formatos_ok" xfId="26" xr:uid="{C06A0556-7A45-4F7C-8259-1016735542F3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numFmt numFmtId="3" formatCode="#,##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  <protection locked="1" hidden="1"/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outline="0">
        <left style="thin">
          <color theme="0"/>
        </left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vertic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onnections" Target="connections.xml"/><Relationship Id="rId50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PPGE_GRA_PAG_3!$A$6:$A$65</c:f>
              <c:strCache>
                <c:ptCount val="60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Tarahumara ó rarámuri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Cora ó naayeri</c:v>
                </c:pt>
                <c:pt idx="12">
                  <c:v>Chinanteco ó tsa jujmí</c:v>
                </c:pt>
                <c:pt idx="13">
                  <c:v>Mixe ó ayook ó ayuuk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No especifica</c:v>
                </c:pt>
                <c:pt idx="23">
                  <c:v>Otros</c:v>
                </c:pt>
                <c:pt idx="24">
                  <c:v>Yaqui ó yoreme</c:v>
                </c:pt>
                <c:pt idx="25">
                  <c:v>Zoque ú o´de püt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Cuicateco ó nduudu yu</c:v>
                </c:pt>
                <c:pt idx="35">
                  <c:v>Pápago ó tono ooh´tam</c:v>
                </c:pt>
                <c:pt idx="36">
                  <c:v>Pame ó xigüe ó Xiui</c:v>
                </c:pt>
                <c:pt idx="37">
                  <c:v>Kekchí ó k´ekchi ó queckchí ó quetzchí</c:v>
                </c:pt>
                <c:pt idx="38">
                  <c:v>Quiché</c:v>
                </c:pt>
                <c:pt idx="39">
                  <c:v>Mame, Mam ó ayou ó qyool</c:v>
                </c:pt>
                <c:pt idx="40">
                  <c:v>Guarijio ó varojío ó macurawe</c:v>
                </c:pt>
                <c:pt idx="41">
                  <c:v>Chichimeca jonaz ó uza</c:v>
                </c:pt>
                <c:pt idx="42">
                  <c:v>Seri ó konkaak</c:v>
                </c:pt>
                <c:pt idx="43">
                  <c:v>Lacandón ó hach t´an ó hach winik</c:v>
                </c:pt>
                <c:pt idx="44">
                  <c:v>Cucapá ó es-pei</c:v>
                </c:pt>
                <c:pt idx="45">
                  <c:v>Kanjobal ó k´anjobal</c:v>
                </c:pt>
                <c:pt idx="46">
                  <c:v>Motozintleco ó mochó ó qatok</c:v>
                </c:pt>
                <c:pt idx="47">
                  <c:v>Ixcateco ó Mero ikooa</c:v>
                </c:pt>
                <c:pt idx="48">
                  <c:v>Kikapú ó Kikapoa</c:v>
                </c:pt>
                <c:pt idx="49">
                  <c:v>Aguacateco </c:v>
                </c:pt>
                <c:pt idx="50">
                  <c:v>Kumiai ó Kumeya ó kamia ó ti´pai</c:v>
                </c:pt>
                <c:pt idx="51">
                  <c:v>Tacuate </c:v>
                </c:pt>
                <c:pt idx="52">
                  <c:v>Cakchiquel ó Cachiquero</c:v>
                </c:pt>
                <c:pt idx="53">
                  <c:v>Chuj </c:v>
                </c:pt>
                <c:pt idx="54">
                  <c:v>Pima u otam u o´ob</c:v>
                </c:pt>
                <c:pt idx="55">
                  <c:v>Ixil </c:v>
                </c:pt>
                <c:pt idx="56">
                  <c:v>Paipai ó akwa´ala</c:v>
                </c:pt>
                <c:pt idx="57">
                  <c:v>Ocuilteco ó tlahuica</c:v>
                </c:pt>
                <c:pt idx="58">
                  <c:v>Kiliwa ó k´olew</c:v>
                </c:pt>
                <c:pt idx="59">
                  <c:v>Matlatzinca ó botuná ó matlame</c:v>
                </c:pt>
              </c:strCache>
            </c:strRef>
          </c:cat>
          <c:val>
            <c:numRef>
              <c:f>PPGE_GRA_PAG_3!$B$6:$B$65</c:f>
              <c:numCache>
                <c:formatCode>General</c:formatCode>
                <c:ptCount val="60"/>
                <c:pt idx="0" formatCode="#,##0">
                  <c:v>1575</c:v>
                </c:pt>
                <c:pt idx="1">
                  <c:v>570</c:v>
                </c:pt>
                <c:pt idx="2">
                  <c:v>527</c:v>
                </c:pt>
                <c:pt idx="3">
                  <c:v>468</c:v>
                </c:pt>
                <c:pt idx="4">
                  <c:v>463</c:v>
                </c:pt>
                <c:pt idx="5">
                  <c:v>432</c:v>
                </c:pt>
                <c:pt idx="6">
                  <c:v>419</c:v>
                </c:pt>
                <c:pt idx="7">
                  <c:v>415</c:v>
                </c:pt>
                <c:pt idx="8">
                  <c:v>351</c:v>
                </c:pt>
                <c:pt idx="9">
                  <c:v>274</c:v>
                </c:pt>
                <c:pt idx="10">
                  <c:v>250</c:v>
                </c:pt>
                <c:pt idx="11">
                  <c:v>189</c:v>
                </c:pt>
                <c:pt idx="12">
                  <c:v>181</c:v>
                </c:pt>
                <c:pt idx="13">
                  <c:v>167</c:v>
                </c:pt>
                <c:pt idx="14">
                  <c:v>162</c:v>
                </c:pt>
                <c:pt idx="15">
                  <c:v>161</c:v>
                </c:pt>
                <c:pt idx="16">
                  <c:v>148</c:v>
                </c:pt>
                <c:pt idx="17">
                  <c:v>147</c:v>
                </c:pt>
                <c:pt idx="18">
                  <c:v>134</c:v>
                </c:pt>
                <c:pt idx="19">
                  <c:v>103</c:v>
                </c:pt>
                <c:pt idx="20">
                  <c:v>97</c:v>
                </c:pt>
                <c:pt idx="21">
                  <c:v>89</c:v>
                </c:pt>
                <c:pt idx="22">
                  <c:v>87</c:v>
                </c:pt>
                <c:pt idx="23">
                  <c:v>74</c:v>
                </c:pt>
                <c:pt idx="24">
                  <c:v>73</c:v>
                </c:pt>
                <c:pt idx="25">
                  <c:v>69</c:v>
                </c:pt>
                <c:pt idx="26">
                  <c:v>42</c:v>
                </c:pt>
                <c:pt idx="27">
                  <c:v>36</c:v>
                </c:pt>
                <c:pt idx="28">
                  <c:v>31</c:v>
                </c:pt>
                <c:pt idx="29">
                  <c:v>26</c:v>
                </c:pt>
                <c:pt idx="30">
                  <c:v>24</c:v>
                </c:pt>
                <c:pt idx="31">
                  <c:v>22</c:v>
                </c:pt>
                <c:pt idx="32">
                  <c:v>18</c:v>
                </c:pt>
                <c:pt idx="33">
                  <c:v>14</c:v>
                </c:pt>
                <c:pt idx="34">
                  <c:v>12</c:v>
                </c:pt>
                <c:pt idx="35">
                  <c:v>10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7-46BC-96F4-0EBF0A46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55710608"/>
        <c:axId val="1653499360"/>
      </c:barChart>
      <c:catAx>
        <c:axId val="115571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99360"/>
        <c:crosses val="autoZero"/>
        <c:auto val="1"/>
        <c:lblAlgn val="ctr"/>
        <c:lblOffset val="100"/>
        <c:noMultiLvlLbl val="0"/>
      </c:catAx>
      <c:valAx>
        <c:axId val="16534993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5571060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49</c:v>
                </c:pt>
                <c:pt idx="1">
                  <c:v>223</c:v>
                </c:pt>
                <c:pt idx="2" formatCode="#,##0">
                  <c:v>1340</c:v>
                </c:pt>
                <c:pt idx="3" formatCode="#,##0">
                  <c:v>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8A-49AA-AB87-677CE6566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9839184"/>
        <c:axId val="1653480512"/>
      </c:barChart>
      <c:catAx>
        <c:axId val="1659839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80512"/>
        <c:crosses val="autoZero"/>
        <c:auto val="1"/>
        <c:lblAlgn val="ctr"/>
        <c:lblOffset val="100"/>
        <c:noMultiLvlLbl val="0"/>
      </c:catAx>
      <c:valAx>
        <c:axId val="1653480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98391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46</c:v>
                </c:pt>
                <c:pt idx="1">
                  <c:v>85</c:v>
                </c:pt>
                <c:pt idx="2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2-414D-B8F3-54983AE7B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9845424"/>
        <c:axId val="1653529616"/>
      </c:barChart>
      <c:catAx>
        <c:axId val="1659845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529616"/>
        <c:crosses val="autoZero"/>
        <c:auto val="1"/>
        <c:lblAlgn val="ctr"/>
        <c:lblOffset val="100"/>
        <c:noMultiLvlLbl val="0"/>
      </c:catAx>
      <c:valAx>
        <c:axId val="165352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98454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34</c:v>
                </c:pt>
                <c:pt idx="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5B-40EB-A245-27025314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9847824"/>
        <c:axId val="1209799120"/>
      </c:barChart>
      <c:catAx>
        <c:axId val="1659847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09799120"/>
        <c:crosses val="autoZero"/>
        <c:auto val="1"/>
        <c:lblAlgn val="ctr"/>
        <c:lblOffset val="100"/>
        <c:noMultiLvlLbl val="0"/>
      </c:catAx>
      <c:valAx>
        <c:axId val="120979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98478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77</c:v>
                </c:pt>
                <c:pt idx="1">
                  <c:v>96</c:v>
                </c:pt>
                <c:pt idx="2">
                  <c:v>130</c:v>
                </c:pt>
                <c:pt idx="3">
                  <c:v>172</c:v>
                </c:pt>
                <c:pt idx="4">
                  <c:v>218</c:v>
                </c:pt>
                <c:pt idx="5">
                  <c:v>306</c:v>
                </c:pt>
                <c:pt idx="6">
                  <c:v>480</c:v>
                </c:pt>
                <c:pt idx="7">
                  <c:v>664</c:v>
                </c:pt>
                <c:pt idx="8" formatCode="#,##0">
                  <c:v>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FC-4559-9D0B-3A1B02180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9851184"/>
        <c:axId val="1209791680"/>
      </c:barChart>
      <c:catAx>
        <c:axId val="165985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09791680"/>
        <c:crosses val="autoZero"/>
        <c:auto val="1"/>
        <c:lblAlgn val="ctr"/>
        <c:lblOffset val="100"/>
        <c:noMultiLvlLbl val="0"/>
      </c:catAx>
      <c:valAx>
        <c:axId val="120979168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6598511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C6-4D9E-871E-60D585CF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9839664"/>
        <c:axId val="1209818464"/>
      </c:barChart>
      <c:catAx>
        <c:axId val="1659839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09818464"/>
        <c:crosses val="autoZero"/>
        <c:auto val="1"/>
        <c:lblAlgn val="ctr"/>
        <c:lblOffset val="100"/>
        <c:noMultiLvlLbl val="0"/>
      </c:catAx>
      <c:valAx>
        <c:axId val="12098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98396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16</c:v>
                </c:pt>
                <c:pt idx="2">
                  <c:v>123</c:v>
                </c:pt>
                <c:pt idx="3">
                  <c:v>178</c:v>
                </c:pt>
                <c:pt idx="4">
                  <c:v>297</c:v>
                </c:pt>
                <c:pt idx="5" formatCode="#,##0">
                  <c:v>1118</c:v>
                </c:pt>
                <c:pt idx="6" formatCode="#,##0">
                  <c:v>1939</c:v>
                </c:pt>
                <c:pt idx="7" formatCode="#,##0">
                  <c:v>4265</c:v>
                </c:pt>
                <c:pt idx="8" formatCode="#,##0">
                  <c:v>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6-4DCC-8A56-FA4A482EE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9844464"/>
        <c:axId val="1209801104"/>
      </c:barChart>
      <c:catAx>
        <c:axId val="165984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09801104"/>
        <c:crosses val="autoZero"/>
        <c:auto val="1"/>
        <c:lblAlgn val="ctr"/>
        <c:lblOffset val="100"/>
        <c:noMultiLvlLbl val="0"/>
      </c:catAx>
      <c:valAx>
        <c:axId val="120980110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98444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713721254157301E-2"/>
          <c:y val="3.3862433862433865E-2"/>
          <c:w val="0.93251371556894735"/>
          <c:h val="0.666012248468941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Nuevo León</c:v>
                </c:pt>
                <c:pt idx="8">
                  <c:v>Baja California</c:v>
                </c:pt>
                <c:pt idx="9">
                  <c:v>Veracruz de Ignacio de la Llave</c:v>
                </c:pt>
                <c:pt idx="10">
                  <c:v>Ciudad de México</c:v>
                </c:pt>
                <c:pt idx="11">
                  <c:v>Guanajuato</c:v>
                </c:pt>
                <c:pt idx="12">
                  <c:v>Michoacán de Ocampo</c:v>
                </c:pt>
                <c:pt idx="13">
                  <c:v>CEFERESO No. 17 CPS Michoacán</c:v>
                </c:pt>
                <c:pt idx="14">
                  <c:v>Hidalgo</c:v>
                </c:pt>
                <c:pt idx="15">
                  <c:v>Sinaloa</c:v>
                </c:pt>
                <c:pt idx="16">
                  <c:v>Centro Penitenciario Federal 18 CPS Coahuila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Zacatecas</c:v>
                </c:pt>
                <c:pt idx="24">
                  <c:v>Durango</c:v>
                </c:pt>
                <c:pt idx="25">
                  <c:v>Chiapas</c:v>
                </c:pt>
                <c:pt idx="26">
                  <c:v>Coahuila de Zaragoza</c:v>
                </c:pt>
                <c:pt idx="27">
                  <c:v>Quintana Roo</c:v>
                </c:pt>
                <c:pt idx="28">
                  <c:v>Yucatán</c:v>
                </c:pt>
                <c:pt idx="29">
                  <c:v>Aguascalientes</c:v>
                </c:pt>
                <c:pt idx="30">
                  <c:v>CEFERESO No. 12 CPS Guanajuato</c:v>
                </c:pt>
                <c:pt idx="31">
                  <c:v>CEFERESO No. 5 Oriente</c:v>
                </c:pt>
                <c:pt idx="32">
                  <c:v>Tabasco</c:v>
                </c:pt>
                <c:pt idx="33">
                  <c:v>CEFERESO No. 1 Altiplano</c:v>
                </c:pt>
                <c:pt idx="34">
                  <c:v>Campeche</c:v>
                </c:pt>
                <c:pt idx="35">
                  <c:v>CEFERESO No. 4 Noroeste</c:v>
                </c:pt>
                <c:pt idx="36">
                  <c:v>Sonora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1686</c:v>
                </c:pt>
                <c:pt idx="1">
                  <c:v>1301</c:v>
                </c:pt>
                <c:pt idx="2">
                  <c:v>1297</c:v>
                </c:pt>
                <c:pt idx="3">
                  <c:v>1274</c:v>
                </c:pt>
                <c:pt idx="4">
                  <c:v>1111</c:v>
                </c:pt>
                <c:pt idx="5">
                  <c:v>1067</c:v>
                </c:pt>
                <c:pt idx="6">
                  <c:v>1025</c:v>
                </c:pt>
                <c:pt idx="7">
                  <c:v>1001</c:v>
                </c:pt>
                <c:pt idx="8" formatCode="General">
                  <c:v>995</c:v>
                </c:pt>
                <c:pt idx="9" formatCode="General">
                  <c:v>966</c:v>
                </c:pt>
                <c:pt idx="10" formatCode="General">
                  <c:v>944</c:v>
                </c:pt>
                <c:pt idx="11" formatCode="General">
                  <c:v>939</c:v>
                </c:pt>
                <c:pt idx="12" formatCode="General">
                  <c:v>874</c:v>
                </c:pt>
                <c:pt idx="13" formatCode="General">
                  <c:v>813</c:v>
                </c:pt>
                <c:pt idx="14" formatCode="General">
                  <c:v>799</c:v>
                </c:pt>
                <c:pt idx="15" formatCode="General">
                  <c:v>784</c:v>
                </c:pt>
                <c:pt idx="16" formatCode="General">
                  <c:v>713</c:v>
                </c:pt>
                <c:pt idx="17" formatCode="General">
                  <c:v>699</c:v>
                </c:pt>
                <c:pt idx="18" formatCode="General">
                  <c:v>669</c:v>
                </c:pt>
                <c:pt idx="19" formatCode="General">
                  <c:v>599</c:v>
                </c:pt>
                <c:pt idx="20" formatCode="General">
                  <c:v>587</c:v>
                </c:pt>
                <c:pt idx="21" formatCode="General">
                  <c:v>572</c:v>
                </c:pt>
                <c:pt idx="22" formatCode="General">
                  <c:v>551</c:v>
                </c:pt>
                <c:pt idx="23" formatCode="General">
                  <c:v>466</c:v>
                </c:pt>
                <c:pt idx="24" formatCode="General">
                  <c:v>456</c:v>
                </c:pt>
                <c:pt idx="25" formatCode="General">
                  <c:v>452</c:v>
                </c:pt>
                <c:pt idx="26" formatCode="General">
                  <c:v>451</c:v>
                </c:pt>
                <c:pt idx="27" formatCode="General">
                  <c:v>361</c:v>
                </c:pt>
                <c:pt idx="28" formatCode="General">
                  <c:v>321</c:v>
                </c:pt>
                <c:pt idx="29" formatCode="General">
                  <c:v>316</c:v>
                </c:pt>
                <c:pt idx="30" formatCode="General">
                  <c:v>314</c:v>
                </c:pt>
                <c:pt idx="31" formatCode="General">
                  <c:v>302</c:v>
                </c:pt>
                <c:pt idx="32" formatCode="General">
                  <c:v>290</c:v>
                </c:pt>
                <c:pt idx="33" formatCode="General">
                  <c:v>282</c:v>
                </c:pt>
                <c:pt idx="34" formatCode="General">
                  <c:v>256</c:v>
                </c:pt>
                <c:pt idx="35" formatCode="General">
                  <c:v>255</c:v>
                </c:pt>
                <c:pt idx="36" formatCode="General">
                  <c:v>251</c:v>
                </c:pt>
                <c:pt idx="37" formatCode="General">
                  <c:v>222</c:v>
                </c:pt>
                <c:pt idx="38" formatCode="General">
                  <c:v>199</c:v>
                </c:pt>
                <c:pt idx="39" formatCode="General">
                  <c:v>175</c:v>
                </c:pt>
                <c:pt idx="40" formatCode="General">
                  <c:v>161</c:v>
                </c:pt>
                <c:pt idx="41" formatCode="General">
                  <c:v>158</c:v>
                </c:pt>
                <c:pt idx="42" formatCode="General">
                  <c:v>149</c:v>
                </c:pt>
                <c:pt idx="43" formatCode="General">
                  <c:v>118</c:v>
                </c:pt>
                <c:pt idx="44" formatCode="General">
                  <c:v>112</c:v>
                </c:pt>
                <c:pt idx="45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B-4849-A84C-C313F9F2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659852144"/>
        <c:axId val="1653496384"/>
      </c:barChart>
      <c:catAx>
        <c:axId val="165985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96384"/>
        <c:crosses val="autoZero"/>
        <c:auto val="1"/>
        <c:lblAlgn val="ctr"/>
        <c:lblOffset val="100"/>
        <c:noMultiLvlLbl val="0"/>
      </c:catAx>
      <c:valAx>
        <c:axId val="16534963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98521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40679345355594"/>
          <c:y val="0.22206082172404554"/>
          <c:w val="0.80164934346359673"/>
          <c:h val="0.7246025019762331"/>
        </c:manualLayout>
      </c:layout>
      <c:pie3DChart>
        <c:varyColors val="1"/>
        <c:ser>
          <c:idx val="0"/>
          <c:order val="0"/>
          <c:explosion val="7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1F9F-45EB-9123-8EB87A812DD9}"/>
              </c:ext>
            </c:extLst>
          </c:dPt>
          <c:dLbls>
            <c:dLbl>
              <c:idx val="0"/>
              <c:layout>
                <c:manualLayout>
                  <c:x val="7.2025833531650079E-3"/>
                  <c:y val="-5.71917527650084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F-45EB-9123-8EB87A812DD9}"/>
                </c:ext>
              </c:extLst>
            </c:dLbl>
            <c:dLbl>
              <c:idx val="1"/>
              <c:layout>
                <c:manualLayout>
                  <c:x val="-0.13702332531224096"/>
                  <c:y val="-0.255040267578279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D-4D77-A306-10D0B4A12A0C}"/>
                </c:ext>
              </c:extLst>
            </c:dLbl>
            <c:dLbl>
              <c:idx val="2"/>
              <c:layout>
                <c:manualLayout>
                  <c:x val="-6.8142052126642771E-3"/>
                  <c:y val="-0.1537193112759225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389274498402972"/>
                      <c:h val="0.227573884308567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2DD-4D77-A306-10D0B4A12A0C}"/>
                </c:ext>
              </c:extLst>
            </c:dLbl>
            <c:dLbl>
              <c:idx val="3"/>
              <c:layout>
                <c:manualLayout>
                  <c:x val="1.5829500287249843E-3"/>
                  <c:y val="-0.16317036093031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D-4D77-A306-10D0B4A12A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7309</c:v>
                </c:pt>
                <c:pt idx="1">
                  <c:v>13953</c:v>
                </c:pt>
                <c:pt idx="2">
                  <c:v>2404</c:v>
                </c:pt>
                <c:pt idx="3">
                  <c:v>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F-45EB-9123-8EB87A812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D-4338-8975-09FBB75F75C4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FD-4338-8975-09FBB75F75C4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D-4338-8975-09FBB75F75C4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D-4338-8975-09FBB75F75C4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D-4338-8975-09FBB75F75C4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D-4338-8975-09FBB75F7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PPLHJS_GRA_PAG_25!$A$2:$A$7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PPLHJS_GRA_PAG_25!$B$2:$B$7</c:f>
              <c:numCache>
                <c:formatCode>#,##0</c:formatCode>
                <c:ptCount val="6"/>
                <c:pt idx="0">
                  <c:v>113</c:v>
                </c:pt>
                <c:pt idx="1">
                  <c:v>85</c:v>
                </c:pt>
                <c:pt idx="2">
                  <c:v>61</c:v>
                </c:pt>
                <c:pt idx="3">
                  <c:v>50</c:v>
                </c:pt>
                <c:pt idx="4">
                  <c:v>10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FD-4338-8975-09FBB75F75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0597321100539E-2"/>
          <c:y val="0.12825113803240681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0EB-421B-9F6C-D9F256F89CE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0EB-421B-9F6C-D9F256F89CE4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0EB-421B-9F6C-D9F256F89CE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0EB-421B-9F6C-D9F256F89CE4}"/>
              </c:ext>
            </c:extLst>
          </c:dPt>
          <c:dLbls>
            <c:dLbl>
              <c:idx val="0"/>
              <c:layout>
                <c:manualLayout>
                  <c:x val="9.4974479761229576E-3"/>
                  <c:y val="-0.315691432356296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B-421B-9F6C-D9F256F89CE4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B-421B-9F6C-D9F256F89CE4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B-421B-9F6C-D9F256F89CE4}"/>
                </c:ext>
              </c:extLst>
            </c:dLbl>
            <c:dLbl>
              <c:idx val="3"/>
              <c:layout>
                <c:manualLayout>
                  <c:x val="4.7350450095456909E-2"/>
                  <c:y val="8.3083535158079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B-421B-9F6C-D9F256F89CE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159</c:v>
                </c:pt>
                <c:pt idx="1">
                  <c:v>127</c:v>
                </c:pt>
                <c:pt idx="2">
                  <c:v>15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EB-421B-9F6C-D9F256F89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12229786986255"/>
          <c:y val="0.23784461030408632"/>
          <c:w val="0.73545353595254992"/>
          <c:h val="0.66362685872371829"/>
        </c:manualLayout>
      </c:layout>
      <c:pie3DChart>
        <c:varyColors val="1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explosion val="1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058-43B2-B347-AB598F2CBE9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058-43B2-B347-AB598F2CBE97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058-43B2-B347-AB598F2CBE97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4-8058-43B2-B347-AB598F2CBE97}"/>
              </c:ext>
            </c:extLst>
          </c:dPt>
          <c:dLbls>
            <c:dLbl>
              <c:idx val="0"/>
              <c:layout>
                <c:manualLayout>
                  <c:x val="-0.24987549552779936"/>
                  <c:y val="4.6374528672898783E-2"/>
                </c:manualLayout>
              </c:layout>
              <c:tx>
                <c:rich>
                  <a:bodyPr/>
                  <a:lstStyle/>
                  <a:p>
                    <a:fld id="{F334E84E-864B-40DC-9B5F-FF2CE575A8D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26A60523-724E-4260-A993-60777719F3E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59.47%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8058-43B2-B347-AB598F2CBE97}"/>
                </c:ext>
              </c:extLst>
            </c:dLbl>
            <c:dLbl>
              <c:idx val="1"/>
              <c:layout>
                <c:manualLayout>
                  <c:x val="0.19577370526841631"/>
                  <c:y val="-9.20893534413066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8-43B2-B347-AB598F2CBE97}"/>
                </c:ext>
              </c:extLst>
            </c:dLbl>
            <c:dLbl>
              <c:idx val="2"/>
              <c:layout>
                <c:manualLayout>
                  <c:x val="-9.8151089433286293E-2"/>
                  <c:y val="-5.57297886801609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8-43B2-B347-AB598F2CBE97}"/>
                </c:ext>
              </c:extLst>
            </c:dLbl>
            <c:dLbl>
              <c:idx val="3"/>
              <c:layout>
                <c:manualLayout>
                  <c:x val="3.0046760048851755E-2"/>
                  <c:y val="-0.117889831360135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8-43B2-B347-AB598F2CBE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4720</c:v>
                </c:pt>
                <c:pt idx="1">
                  <c:v>2839</c:v>
                </c:pt>
                <c:pt idx="2" formatCode="General">
                  <c:v>225</c:v>
                </c:pt>
                <c:pt idx="3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8-43B2-B347-AB598F2C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537331743447451E-2"/>
          <c:y val="3.2123125156406578E-2"/>
          <c:w val="0.927878890497702"/>
          <c:h val="0.746709948572963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2-4F3F-9E1E-28C82D9CE4E3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2-4F3F-9E1E-28C82D9CE4E3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2-4F3F-9E1E-28C82D9CE4E3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2-4F3F-9E1E-28C82D9CE4E3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2-4F3F-9E1E-28C82D9CE4E3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2-4F3F-9E1E-28C82D9CE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PPLHJS_GRA_PAG_28!$A$2:$A$29</c:f>
              <c:strCache>
                <c:ptCount val="28"/>
                <c:pt idx="0">
                  <c:v>Ciudad de México</c:v>
                </c:pt>
                <c:pt idx="1">
                  <c:v>Veracruz de Ignacio de la Llave</c:v>
                </c:pt>
                <c:pt idx="2">
                  <c:v>Jalisco</c:v>
                </c:pt>
                <c:pt idx="3">
                  <c:v>Estado de México</c:v>
                </c:pt>
                <c:pt idx="4">
                  <c:v>Tamaulipas</c:v>
                </c:pt>
                <c:pt idx="5">
                  <c:v>Chiapas</c:v>
                </c:pt>
                <c:pt idx="6">
                  <c:v>Chihuahua</c:v>
                </c:pt>
                <c:pt idx="7">
                  <c:v>Guerrero</c:v>
                </c:pt>
                <c:pt idx="8">
                  <c:v>Michoacán de Ocampo</c:v>
                </c:pt>
                <c:pt idx="9">
                  <c:v>Puebla</c:v>
                </c:pt>
                <c:pt idx="10">
                  <c:v>Tabasco</c:v>
                </c:pt>
                <c:pt idx="11">
                  <c:v>Sinaloa</c:v>
                </c:pt>
                <c:pt idx="12">
                  <c:v>Morelos</c:v>
                </c:pt>
                <c:pt idx="13">
                  <c:v>San Luis Potosí</c:v>
                </c:pt>
                <c:pt idx="14">
                  <c:v>Oaxaca</c:v>
                </c:pt>
                <c:pt idx="15">
                  <c:v>Sonora</c:v>
                </c:pt>
                <c:pt idx="16">
                  <c:v>Hidalgo</c:v>
                </c:pt>
                <c:pt idx="17">
                  <c:v>Guanajuato</c:v>
                </c:pt>
                <c:pt idx="18">
                  <c:v>Quintana Roo</c:v>
                </c:pt>
                <c:pt idx="19">
                  <c:v>CEFERESO No. 16 CPS Femenil Morelos</c:v>
                </c:pt>
                <c:pt idx="20">
                  <c:v>Nayarit</c:v>
                </c:pt>
                <c:pt idx="21">
                  <c:v>Durango</c:v>
                </c:pt>
                <c:pt idx="22">
                  <c:v>Tlaxcala</c:v>
                </c:pt>
                <c:pt idx="23">
                  <c:v>Querétaro</c:v>
                </c:pt>
                <c:pt idx="24">
                  <c:v>Nuevo León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Baja California Sur</c:v>
                </c:pt>
              </c:strCache>
            </c:strRef>
          </c:cat>
          <c:val>
            <c:numRef>
              <c:f>PPLHJS_GRA_PAG_28!$B$2:$B$29</c:f>
              <c:numCache>
                <c:formatCode>#,##0</c:formatCode>
                <c:ptCount val="28"/>
                <c:pt idx="0">
                  <c:v>44</c:v>
                </c:pt>
                <c:pt idx="1">
                  <c:v>25</c:v>
                </c:pt>
                <c:pt idx="2">
                  <c:v>24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15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02-4F3F-9E1E-28C82D9CE4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B-409E-956F-FACECC67871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DB-409E-956F-FACECC678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DB-409E-956F-FACECC67871C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B-409E-956F-FACECC67871C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DB-409E-956F-FACECC67871C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DB-409E-956F-FACECC67871C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DB-409E-956F-FACECC67871C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DB-409E-956F-FACECC67871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9DB-409E-956F-FACECC6787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9DB-409E-956F-FACECC6787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9DB-409E-956F-FACECC67871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9DB-409E-956F-FACECC6787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9DB-409E-956F-FACECC67871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9DB-409E-956F-FACECC67871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9DB-409E-956F-FACECC6787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PPLLGBTTIQ_TAB_PAG_31!$A$2:$A$9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PPLLGBTTIQ_TAB_PAG_31!$B$2:$B$9</c:f>
              <c:numCache>
                <c:formatCode>General</c:formatCode>
                <c:ptCount val="8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43</c:v>
                </c:pt>
                <c:pt idx="4">
                  <c:v>103</c:v>
                </c:pt>
                <c:pt idx="5">
                  <c:v>566</c:v>
                </c:pt>
                <c:pt idx="6">
                  <c:v>1048</c:v>
                </c:pt>
                <c:pt idx="7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DB-409E-956F-FACECC678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4205442673145E-2"/>
          <c:y val="2.4522047621421014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PPLLGBTTIQ_GRA_PAG_33!$A$2:$A$48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Chihuahua</c:v>
                </c:pt>
                <c:pt idx="12">
                  <c:v>Guerrero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Quintana Roo</c:v>
                </c:pt>
                <c:pt idx="17">
                  <c:v>Chiapas</c:v>
                </c:pt>
                <c:pt idx="18">
                  <c:v>Yucatán</c:v>
                </c:pt>
                <c:pt idx="19">
                  <c:v>Sonora</c:v>
                </c:pt>
                <c:pt idx="20">
                  <c:v>Querétaro</c:v>
                </c:pt>
                <c:pt idx="21">
                  <c:v>Nayarit</c:v>
                </c:pt>
                <c:pt idx="22">
                  <c:v>Tamaulipas</c:v>
                </c:pt>
                <c:pt idx="23">
                  <c:v>Oaxaca</c:v>
                </c:pt>
                <c:pt idx="24">
                  <c:v>Guanajuato</c:v>
                </c:pt>
                <c:pt idx="25">
                  <c:v>Zacatecas</c:v>
                </c:pt>
                <c:pt idx="26">
                  <c:v>Sinaloa</c:v>
                </c:pt>
                <c:pt idx="27">
                  <c:v>Centro Penitenciario Federal 18 CPS Coahuila</c:v>
                </c:pt>
                <c:pt idx="28">
                  <c:v>CEFERESO No. 5 Oriente</c:v>
                </c:pt>
                <c:pt idx="29">
                  <c:v>CEFERESO No. 13 CPS Oaxaca</c:v>
                </c:pt>
                <c:pt idx="30">
                  <c:v>Campeche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Tabasco</c:v>
                </c:pt>
                <c:pt idx="34">
                  <c:v>CEFERESO No. 14 CPS Durango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CEFERESO No. 12 CPS Guanajuato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1 Altiplano</c:v>
                </c:pt>
                <c:pt idx="43">
                  <c:v>CEFERESO No. 4 Noroeste</c:v>
                </c:pt>
                <c:pt idx="44">
                  <c:v>Durango</c:v>
                </c:pt>
                <c:pt idx="45">
                  <c:v>CEFERESO No. 8 Nor-Poniente</c:v>
                </c:pt>
              </c:strCache>
            </c:strRef>
          </c:cat>
          <c:val>
            <c:numRef>
              <c:f>PPLLGBTTIQ_GRA_PAG_33!$B$2:$B$48</c:f>
              <c:numCache>
                <c:formatCode>#,##0</c:formatCode>
                <c:ptCount val="47"/>
                <c:pt idx="0">
                  <c:v>578</c:v>
                </c:pt>
                <c:pt idx="1">
                  <c:v>478</c:v>
                </c:pt>
                <c:pt idx="2">
                  <c:v>259</c:v>
                </c:pt>
                <c:pt idx="3">
                  <c:v>225</c:v>
                </c:pt>
                <c:pt idx="4">
                  <c:v>213</c:v>
                </c:pt>
                <c:pt idx="5">
                  <c:v>138</c:v>
                </c:pt>
                <c:pt idx="6">
                  <c:v>118</c:v>
                </c:pt>
                <c:pt idx="7">
                  <c:v>113</c:v>
                </c:pt>
                <c:pt idx="8">
                  <c:v>95</c:v>
                </c:pt>
                <c:pt idx="9">
                  <c:v>93</c:v>
                </c:pt>
                <c:pt idx="10">
                  <c:v>72</c:v>
                </c:pt>
                <c:pt idx="11">
                  <c:v>68</c:v>
                </c:pt>
                <c:pt idx="12">
                  <c:v>66</c:v>
                </c:pt>
                <c:pt idx="13">
                  <c:v>60</c:v>
                </c:pt>
                <c:pt idx="14">
                  <c:v>57</c:v>
                </c:pt>
                <c:pt idx="15">
                  <c:v>52</c:v>
                </c:pt>
                <c:pt idx="16">
                  <c:v>44</c:v>
                </c:pt>
                <c:pt idx="17">
                  <c:v>44</c:v>
                </c:pt>
                <c:pt idx="18">
                  <c:v>42</c:v>
                </c:pt>
                <c:pt idx="19">
                  <c:v>42</c:v>
                </c:pt>
                <c:pt idx="20">
                  <c:v>40</c:v>
                </c:pt>
                <c:pt idx="21">
                  <c:v>39</c:v>
                </c:pt>
                <c:pt idx="22">
                  <c:v>38</c:v>
                </c:pt>
                <c:pt idx="23">
                  <c:v>36</c:v>
                </c:pt>
                <c:pt idx="24">
                  <c:v>32</c:v>
                </c:pt>
                <c:pt idx="25">
                  <c:v>32</c:v>
                </c:pt>
                <c:pt idx="26">
                  <c:v>28</c:v>
                </c:pt>
                <c:pt idx="27">
                  <c:v>28</c:v>
                </c:pt>
                <c:pt idx="28">
                  <c:v>25</c:v>
                </c:pt>
                <c:pt idx="29">
                  <c:v>25</c:v>
                </c:pt>
                <c:pt idx="30">
                  <c:v>19</c:v>
                </c:pt>
                <c:pt idx="31">
                  <c:v>17</c:v>
                </c:pt>
                <c:pt idx="32">
                  <c:v>17</c:v>
                </c:pt>
                <c:pt idx="33">
                  <c:v>15</c:v>
                </c:pt>
                <c:pt idx="34">
                  <c:v>14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9-4E5F-BC91-0C32EDB9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PPEPO_GRA_PAG_35!$A$6:$A$61</c:f>
              <c:strCache>
                <c:ptCount val="56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Belice</c:v>
                </c:pt>
                <c:pt idx="13">
                  <c:v>España</c:v>
                </c:pt>
                <c:pt idx="14">
                  <c:v>Canadá</c:v>
                </c:pt>
                <c:pt idx="15">
                  <c:v>Haití</c:v>
                </c:pt>
                <c:pt idx="16">
                  <c:v>Chile</c:v>
                </c:pt>
                <c:pt idx="17">
                  <c:v>China</c:v>
                </c:pt>
                <c:pt idx="18">
                  <c:v>Brasil</c:v>
                </c:pt>
                <c:pt idx="19">
                  <c:v>Italia</c:v>
                </c:pt>
                <c:pt idx="20">
                  <c:v>Costa Rica</c:v>
                </c:pt>
                <c:pt idx="21">
                  <c:v>Rumania</c:v>
                </c:pt>
                <c:pt idx="22">
                  <c:v>Rusia</c:v>
                </c:pt>
                <c:pt idx="23">
                  <c:v>Paraguay</c:v>
                </c:pt>
                <c:pt idx="24">
                  <c:v>Bolivia</c:v>
                </c:pt>
                <c:pt idx="25">
                  <c:v>Inglaterra</c:v>
                </c:pt>
                <c:pt idx="26">
                  <c:v>Nigeria</c:v>
                </c:pt>
                <c:pt idx="27">
                  <c:v>Uruguay</c:v>
                </c:pt>
                <c:pt idx="28">
                  <c:v>Turquía</c:v>
                </c:pt>
                <c:pt idx="29">
                  <c:v>Alemania</c:v>
                </c:pt>
                <c:pt idx="30">
                  <c:v>Corea</c:v>
                </c:pt>
                <c:pt idx="31">
                  <c:v>República del Congo</c:v>
                </c:pt>
                <c:pt idx="32">
                  <c:v>Hungría</c:v>
                </c:pt>
                <c:pt idx="33">
                  <c:v>Panamá</c:v>
                </c:pt>
                <c:pt idx="34">
                  <c:v>Japón</c:v>
                </c:pt>
                <c:pt idx="35">
                  <c:v>Ucranía</c:v>
                </c:pt>
                <c:pt idx="36">
                  <c:v>Polonia</c:v>
                </c:pt>
                <c:pt idx="37">
                  <c:v>Camerún</c:v>
                </c:pt>
                <c:pt idx="38">
                  <c:v>Irán</c:v>
                </c:pt>
                <c:pt idx="39">
                  <c:v>Libia</c:v>
                </c:pt>
                <c:pt idx="40">
                  <c:v>Mónaco</c:v>
                </c:pt>
                <c:pt idx="41">
                  <c:v>Armenia</c:v>
                </c:pt>
                <c:pt idx="42">
                  <c:v>Suecia</c:v>
                </c:pt>
                <c:pt idx="43">
                  <c:v>Holanda</c:v>
                </c:pt>
                <c:pt idx="44">
                  <c:v>República Checa</c:v>
                </c:pt>
                <c:pt idx="45">
                  <c:v>Irak</c:v>
                </c:pt>
                <c:pt idx="46">
                  <c:v>Francia</c:v>
                </c:pt>
                <c:pt idx="47">
                  <c:v>Guinea</c:v>
                </c:pt>
                <c:pt idx="48">
                  <c:v>Taiwán</c:v>
                </c:pt>
                <c:pt idx="49">
                  <c:v>Marruecos</c:v>
                </c:pt>
                <c:pt idx="50">
                  <c:v>India</c:v>
                </c:pt>
                <c:pt idx="51">
                  <c:v>Líbano</c:v>
                </c:pt>
                <c:pt idx="52">
                  <c:v>Bélgica</c:v>
                </c:pt>
                <c:pt idx="53">
                  <c:v>Bulgaria</c:v>
                </c:pt>
                <c:pt idx="54">
                  <c:v>Suiza</c:v>
                </c:pt>
                <c:pt idx="55">
                  <c:v>Filipinas</c:v>
                </c:pt>
              </c:strCache>
            </c:strRef>
          </c:cat>
          <c:val>
            <c:numRef>
              <c:f>PPEPO_GRA_PAG_35!$B$6:$B$61</c:f>
              <c:numCache>
                <c:formatCode>General</c:formatCode>
                <c:ptCount val="56"/>
                <c:pt idx="0" formatCode="#,##0">
                  <c:v>1127</c:v>
                </c:pt>
                <c:pt idx="1">
                  <c:v>698</c:v>
                </c:pt>
                <c:pt idx="2">
                  <c:v>467</c:v>
                </c:pt>
                <c:pt idx="3">
                  <c:v>328</c:v>
                </c:pt>
                <c:pt idx="4">
                  <c:v>228</c:v>
                </c:pt>
                <c:pt idx="5">
                  <c:v>126</c:v>
                </c:pt>
                <c:pt idx="6">
                  <c:v>71</c:v>
                </c:pt>
                <c:pt idx="7">
                  <c:v>61</c:v>
                </c:pt>
                <c:pt idx="8">
                  <c:v>44</c:v>
                </c:pt>
                <c:pt idx="9">
                  <c:v>41</c:v>
                </c:pt>
                <c:pt idx="10">
                  <c:v>16</c:v>
                </c:pt>
                <c:pt idx="11">
                  <c:v>13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7-4460-89D3-B588F4791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93123872"/>
        <c:axId val="1653486960"/>
      </c:barChart>
      <c:catAx>
        <c:axId val="10931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86960"/>
        <c:crosses val="autoZero"/>
        <c:auto val="1"/>
        <c:lblAlgn val="ctr"/>
        <c:lblOffset val="100"/>
        <c:noMultiLvlLbl val="0"/>
      </c:catAx>
      <c:valAx>
        <c:axId val="16534869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9312387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Veracruz de Ignacio de la Llave</c:v>
                </c:pt>
                <c:pt idx="14">
                  <c:v>CEFERESO No. 11 CPS Sonora</c:v>
                </c:pt>
                <c:pt idx="15">
                  <c:v>CEFERESO No. 15 CPS Chiapas</c:v>
                </c:pt>
                <c:pt idx="16">
                  <c:v>Zacatecas</c:v>
                </c:pt>
                <c:pt idx="17">
                  <c:v>CEFERESO No. 17 CPS Michoacán</c:v>
                </c:pt>
                <c:pt idx="18">
                  <c:v>Guanajuato</c:v>
                </c:pt>
                <c:pt idx="19">
                  <c:v>CEFERESO No. 13 CPS Oaxaca</c:v>
                </c:pt>
                <c:pt idx="20">
                  <c:v>Tabasco</c:v>
                </c:pt>
                <c:pt idx="21">
                  <c:v>CEFERESO No. 14 CPS Durango</c:v>
                </c:pt>
                <c:pt idx="22">
                  <c:v>CEFERESO No. 4 Noroeste</c:v>
                </c:pt>
                <c:pt idx="23">
                  <c:v>Querétaro</c:v>
                </c:pt>
                <c:pt idx="24">
                  <c:v>Puebla</c:v>
                </c:pt>
                <c:pt idx="25">
                  <c:v>Aguascalientes</c:v>
                </c:pt>
                <c:pt idx="26">
                  <c:v>Guerrero</c:v>
                </c:pt>
                <c:pt idx="27">
                  <c:v>CEFERESO No. 16 CPS Femenil Morelos</c:v>
                </c:pt>
                <c:pt idx="28">
                  <c:v>Hidalgo</c:v>
                </c:pt>
                <c:pt idx="29">
                  <c:v>CEFERESO No. 12 CPS Guanajuato</c:v>
                </c:pt>
                <c:pt idx="30">
                  <c:v>San Luis Potosí</c:v>
                </c:pt>
                <c:pt idx="31">
                  <c:v>CEFERESO No. 5 Oriente</c:v>
                </c:pt>
                <c:pt idx="32">
                  <c:v>Oaxaca</c:v>
                </c:pt>
                <c:pt idx="33">
                  <c:v>Durango</c:v>
                </c:pt>
                <c:pt idx="34">
                  <c:v>Sinaloa</c:v>
                </c:pt>
                <c:pt idx="35">
                  <c:v>Yucatán</c:v>
                </c:pt>
                <c:pt idx="36">
                  <c:v>Colima</c:v>
                </c:pt>
                <c:pt idx="37">
                  <c:v>Morelos</c:v>
                </c:pt>
                <c:pt idx="38">
                  <c:v>Nayarit</c:v>
                </c:pt>
                <c:pt idx="39">
                  <c:v>Baja California Sur</c:v>
                </c:pt>
                <c:pt idx="40">
                  <c:v>CEFERESO No. 1 Altiplano</c:v>
                </c:pt>
                <c:pt idx="41">
                  <c:v>Campeche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468</c:v>
                </c:pt>
                <c:pt idx="1">
                  <c:v>397</c:v>
                </c:pt>
                <c:pt idx="2">
                  <c:v>273</c:v>
                </c:pt>
                <c:pt idx="3">
                  <c:v>209</c:v>
                </c:pt>
                <c:pt idx="4">
                  <c:v>195</c:v>
                </c:pt>
                <c:pt idx="5">
                  <c:v>173</c:v>
                </c:pt>
                <c:pt idx="6">
                  <c:v>128</c:v>
                </c:pt>
                <c:pt idx="7">
                  <c:v>119</c:v>
                </c:pt>
                <c:pt idx="8">
                  <c:v>102</c:v>
                </c:pt>
                <c:pt idx="9">
                  <c:v>102</c:v>
                </c:pt>
                <c:pt idx="10">
                  <c:v>88</c:v>
                </c:pt>
                <c:pt idx="11">
                  <c:v>75</c:v>
                </c:pt>
                <c:pt idx="12">
                  <c:v>70</c:v>
                </c:pt>
                <c:pt idx="13">
                  <c:v>60</c:v>
                </c:pt>
                <c:pt idx="14">
                  <c:v>58</c:v>
                </c:pt>
                <c:pt idx="15">
                  <c:v>58</c:v>
                </c:pt>
                <c:pt idx="16">
                  <c:v>54</c:v>
                </c:pt>
                <c:pt idx="17">
                  <c:v>53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43</c:v>
                </c:pt>
                <c:pt idx="22">
                  <c:v>36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34</c:v>
                </c:pt>
                <c:pt idx="27">
                  <c:v>29</c:v>
                </c:pt>
                <c:pt idx="28">
                  <c:v>29</c:v>
                </c:pt>
                <c:pt idx="29">
                  <c:v>26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22</c:v>
                </c:pt>
                <c:pt idx="34">
                  <c:v>19</c:v>
                </c:pt>
                <c:pt idx="35">
                  <c:v>19</c:v>
                </c:pt>
                <c:pt idx="36">
                  <c:v>16</c:v>
                </c:pt>
                <c:pt idx="37">
                  <c:v>15</c:v>
                </c:pt>
                <c:pt idx="38">
                  <c:v>13</c:v>
                </c:pt>
                <c:pt idx="39">
                  <c:v>12</c:v>
                </c:pt>
                <c:pt idx="40">
                  <c:v>11</c:v>
                </c:pt>
                <c:pt idx="41">
                  <c:v>11</c:v>
                </c:pt>
                <c:pt idx="42">
                  <c:v>7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C-41D9-A434-CCDF9FC2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85844560"/>
        <c:axId val="1653492912"/>
      </c:barChart>
      <c:catAx>
        <c:axId val="178584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92912"/>
        <c:crosses val="autoZero"/>
        <c:auto val="1"/>
        <c:lblAlgn val="ctr"/>
        <c:lblOffset val="100"/>
        <c:noMultiLvlLbl val="0"/>
      </c:catAx>
      <c:valAx>
        <c:axId val="165349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858445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42155049037967"/>
          <c:y val="0.22521965540000669"/>
          <c:w val="0.71292670959325133"/>
          <c:h val="0.64304849756462568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explosion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E12-4CE5-BC2E-DC6BE0115D1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4E12-4CE5-BC2E-DC6BE0115D1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E12-4CE5-BC2E-DC6BE0115D1F}"/>
              </c:ext>
            </c:extLst>
          </c:dPt>
          <c:dLbls>
            <c:dLbl>
              <c:idx val="0"/>
              <c:layout>
                <c:manualLayout>
                  <c:x val="-2.7174352869652016E-2"/>
                  <c:y val="-0.1168454024228077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2-4CE5-BC2E-DC6BE0115D1F}"/>
                </c:ext>
              </c:extLst>
            </c:dLbl>
            <c:dLbl>
              <c:idx val="1"/>
              <c:layout>
                <c:manualLayout>
                  <c:x val="-0.13374668333709888"/>
                  <c:y val="-0.2924638600658002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2-4CE5-BC2E-DC6BE0115D1F}"/>
                </c:ext>
              </c:extLst>
            </c:dLbl>
            <c:dLbl>
              <c:idx val="2"/>
              <c:layout>
                <c:manualLayout>
                  <c:x val="7.8843842408985365E-4"/>
                  <c:y val="-0.110431007446012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2-4CE5-BC2E-DC6BE0115D1F}"/>
                </c:ext>
              </c:extLst>
            </c:dLbl>
            <c:dLbl>
              <c:idx val="3"/>
              <c:layout>
                <c:manualLayout>
                  <c:x val="3.786821415814576E-3"/>
                  <c:y val="-0.1432974901618217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2-4CE5-BC2E-DC6BE0115D1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1137</c:v>
                </c:pt>
                <c:pt idx="1">
                  <c:v>1298</c:v>
                </c:pt>
                <c:pt idx="2">
                  <c:v>446</c:v>
                </c:pt>
                <c:pt idx="3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8-4A29-83AA-F9E3122F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3274</c:v>
                </c:pt>
                <c:pt idx="1">
                  <c:v>37</c:v>
                </c:pt>
                <c:pt idx="2">
                  <c:v>22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77-4CD5-A99E-64D0971CE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85847920"/>
        <c:axId val="1653495392"/>
      </c:barChart>
      <c:catAx>
        <c:axId val="178584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95392"/>
        <c:crosses val="autoZero"/>
        <c:auto val="1"/>
        <c:lblAlgn val="ctr"/>
        <c:lblOffset val="100"/>
        <c:noMultiLvlLbl val="0"/>
      </c:catAx>
      <c:valAx>
        <c:axId val="16534953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858479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3428571428571429"/>
                  <c:y val="2.72908129994257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B-4223-B791-AF8572D6BAB2}"/>
                </c:ext>
              </c:extLst>
            </c:dLbl>
            <c:dLbl>
              <c:idx val="2"/>
              <c:layout>
                <c:manualLayout>
                  <c:x val="3.4191901012373453E-2"/>
                  <c:y val="-7.38129118285430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B-4223-B791-AF8572D6BAB2}"/>
                </c:ext>
              </c:extLst>
            </c:dLbl>
            <c:dLbl>
              <c:idx val="3"/>
              <c:layout>
                <c:manualLayout>
                  <c:x val="9.3593925759280095E-3"/>
                  <c:y val="-0.1043872575260601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B-4223-B791-AF8572D6BAB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1454</c:v>
                </c:pt>
                <c:pt idx="1">
                  <c:v>1134</c:v>
                </c:pt>
                <c:pt idx="2">
                  <c:v>605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0-4D2B-9593-1800168E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159981698947691E-2"/>
          <c:y val="3.6312133367548613E-2"/>
          <c:w val="0.93415350152765553"/>
          <c:h val="0.639086992342080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PPIEF_GRA_PAG_6!$A$6:$A$49</c:f>
              <c:strCache>
                <c:ptCount val="44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Baja California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CEFERESO No. 5 Oriente</c:v>
                </c:pt>
                <c:pt idx="23">
                  <c:v>Campeche</c:v>
                </c:pt>
                <c:pt idx="24">
                  <c:v>Nuevo León</c:v>
                </c:pt>
                <c:pt idx="25">
                  <c:v>Baja California Sur</c:v>
                </c:pt>
                <c:pt idx="26">
                  <c:v>Zacatecas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CEFERESO No. 14 CPS Durango</c:v>
                </c:pt>
                <c:pt idx="32">
                  <c:v>Tlaxcala</c:v>
                </c:pt>
                <c:pt idx="33">
                  <c:v>CEFERESO No. 15 CPS Chiapas</c:v>
                </c:pt>
                <c:pt idx="34">
                  <c:v>CEFERESO No. 17 CPS Michoacán</c:v>
                </c:pt>
                <c:pt idx="35">
                  <c:v>CEFERESO No. 16 CPS Femenil Morelos </c:v>
                </c:pt>
                <c:pt idx="36">
                  <c:v>CEFERESO No. 12 CPS Guanajuato</c:v>
                </c:pt>
                <c:pt idx="37">
                  <c:v>Centro Penitenciario Federal 18 CPS Coahuila</c:v>
                </c:pt>
                <c:pt idx="38">
                  <c:v>Guanajuato</c:v>
                </c:pt>
                <c:pt idx="39">
                  <c:v>Aguascalientes</c:v>
                </c:pt>
                <c:pt idx="40">
                  <c:v>Colima</c:v>
                </c:pt>
                <c:pt idx="41">
                  <c:v>CEFEREPSI </c:v>
                </c:pt>
                <c:pt idx="42">
                  <c:v>CEFERESO No. 8 Nor-Poniente</c:v>
                </c:pt>
                <c:pt idx="43">
                  <c:v>Coahuila de Zaragoza</c:v>
                </c:pt>
              </c:strCache>
            </c:strRef>
          </c:cat>
          <c:val>
            <c:numRef>
              <c:f>PPIEF_GRA_PAG_6!$B$6:$B$49</c:f>
              <c:numCache>
                <c:formatCode>#,##0</c:formatCode>
                <c:ptCount val="44"/>
                <c:pt idx="0">
                  <c:v>1153</c:v>
                </c:pt>
                <c:pt idx="1">
                  <c:v>1003</c:v>
                </c:pt>
                <c:pt idx="2" formatCode="General">
                  <c:v>646</c:v>
                </c:pt>
                <c:pt idx="3" formatCode="General">
                  <c:v>565</c:v>
                </c:pt>
                <c:pt idx="4" formatCode="General">
                  <c:v>513</c:v>
                </c:pt>
                <c:pt idx="5" formatCode="General">
                  <c:v>473</c:v>
                </c:pt>
                <c:pt idx="6" formatCode="General">
                  <c:v>468</c:v>
                </c:pt>
                <c:pt idx="7" formatCode="General">
                  <c:v>368</c:v>
                </c:pt>
                <c:pt idx="8" formatCode="General">
                  <c:v>339</c:v>
                </c:pt>
                <c:pt idx="9" formatCode="General">
                  <c:v>332</c:v>
                </c:pt>
                <c:pt idx="10" formatCode="General">
                  <c:v>266</c:v>
                </c:pt>
                <c:pt idx="11" formatCode="General">
                  <c:v>178</c:v>
                </c:pt>
                <c:pt idx="12" formatCode="General">
                  <c:v>157</c:v>
                </c:pt>
                <c:pt idx="13" formatCode="General">
                  <c:v>154</c:v>
                </c:pt>
                <c:pt idx="14" formatCode="General">
                  <c:v>151</c:v>
                </c:pt>
                <c:pt idx="15" formatCode="General">
                  <c:v>121</c:v>
                </c:pt>
                <c:pt idx="16" formatCode="General">
                  <c:v>112</c:v>
                </c:pt>
                <c:pt idx="17" formatCode="General">
                  <c:v>103</c:v>
                </c:pt>
                <c:pt idx="18" formatCode="General">
                  <c:v>93</c:v>
                </c:pt>
                <c:pt idx="19" formatCode="General">
                  <c:v>89</c:v>
                </c:pt>
                <c:pt idx="20" formatCode="General">
                  <c:v>87</c:v>
                </c:pt>
                <c:pt idx="21" formatCode="General">
                  <c:v>72</c:v>
                </c:pt>
                <c:pt idx="22" formatCode="General">
                  <c:v>52</c:v>
                </c:pt>
                <c:pt idx="23" formatCode="General">
                  <c:v>52</c:v>
                </c:pt>
                <c:pt idx="24" formatCode="General">
                  <c:v>44</c:v>
                </c:pt>
                <c:pt idx="25" formatCode="General">
                  <c:v>38</c:v>
                </c:pt>
                <c:pt idx="26" formatCode="General">
                  <c:v>38</c:v>
                </c:pt>
                <c:pt idx="27" formatCode="General">
                  <c:v>33</c:v>
                </c:pt>
                <c:pt idx="28" formatCode="General">
                  <c:v>32</c:v>
                </c:pt>
                <c:pt idx="29" formatCode="General">
                  <c:v>28</c:v>
                </c:pt>
                <c:pt idx="30" formatCode="General">
                  <c:v>25</c:v>
                </c:pt>
                <c:pt idx="31" formatCode="General">
                  <c:v>25</c:v>
                </c:pt>
                <c:pt idx="32" formatCode="General">
                  <c:v>20</c:v>
                </c:pt>
                <c:pt idx="33" formatCode="General">
                  <c:v>18</c:v>
                </c:pt>
                <c:pt idx="34" formatCode="General">
                  <c:v>17</c:v>
                </c:pt>
                <c:pt idx="35" formatCode="General">
                  <c:v>16</c:v>
                </c:pt>
                <c:pt idx="36" formatCode="General">
                  <c:v>12</c:v>
                </c:pt>
                <c:pt idx="37" formatCode="General">
                  <c:v>10</c:v>
                </c:pt>
                <c:pt idx="38" formatCode="General">
                  <c:v>9</c:v>
                </c:pt>
                <c:pt idx="39" formatCode="General">
                  <c:v>8</c:v>
                </c:pt>
                <c:pt idx="40" formatCode="General">
                  <c:v>8</c:v>
                </c:pt>
                <c:pt idx="41" formatCode="General">
                  <c:v>5</c:v>
                </c:pt>
                <c:pt idx="42" formatCode="General">
                  <c:v>3</c:v>
                </c:pt>
                <c:pt idx="4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2-468F-8AD1-76F515246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93126752"/>
        <c:axId val="1653489440"/>
      </c:barChart>
      <c:catAx>
        <c:axId val="10931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89440"/>
        <c:crosses val="autoZero"/>
        <c:auto val="1"/>
        <c:lblAlgn val="ctr"/>
        <c:lblOffset val="100"/>
        <c:noMultiLvlLbl val="0"/>
      </c:catAx>
      <c:valAx>
        <c:axId val="16534894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931267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Michoacán de Ocampo</c:v>
                </c:pt>
                <c:pt idx="5">
                  <c:v>Nuevo León</c:v>
                </c:pt>
                <c:pt idx="6">
                  <c:v>Guanajuato</c:v>
                </c:pt>
                <c:pt idx="7">
                  <c:v>Sonora</c:v>
                </c:pt>
                <c:pt idx="8">
                  <c:v>Estado de México</c:v>
                </c:pt>
                <c:pt idx="9">
                  <c:v>San Luis Potosí</c:v>
                </c:pt>
                <c:pt idx="10">
                  <c:v>Centro Penitenciario Federal 18 CPS Coahuila</c:v>
                </c:pt>
                <c:pt idx="11">
                  <c:v>Jalisco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Sinaloa</c:v>
                </c:pt>
                <c:pt idx="18">
                  <c:v>Durango</c:v>
                </c:pt>
                <c:pt idx="19">
                  <c:v>Hidalgo</c:v>
                </c:pt>
                <c:pt idx="20">
                  <c:v>Chiapas</c:v>
                </c:pt>
                <c:pt idx="21">
                  <c:v>Quintana Roo</c:v>
                </c:pt>
                <c:pt idx="22">
                  <c:v>CEFEREPSI</c:v>
                </c:pt>
                <c:pt idx="23">
                  <c:v>Guerrero</c:v>
                </c:pt>
                <c:pt idx="24">
                  <c:v>CEFERESO No. 15 CPS Chiapas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Zacatecas</c:v>
                </c:pt>
                <c:pt idx="28">
                  <c:v>CEFERESO No. 8 Nor-Poniente</c:v>
                </c:pt>
                <c:pt idx="29">
                  <c:v>Oaxaca</c:v>
                </c:pt>
                <c:pt idx="30">
                  <c:v>Tabasco</c:v>
                </c:pt>
                <c:pt idx="31">
                  <c:v>Tamaulipas</c:v>
                </c:pt>
                <c:pt idx="32">
                  <c:v>Tlaxcala</c:v>
                </c:pt>
                <c:pt idx="33">
                  <c:v>Nayarit</c:v>
                </c:pt>
                <c:pt idx="34">
                  <c:v>Querétaro</c:v>
                </c:pt>
                <c:pt idx="35">
                  <c:v>Coahuila de Zaragoza</c:v>
                </c:pt>
                <c:pt idx="36">
                  <c:v>CEFERESO No. 5 Oriente</c:v>
                </c:pt>
                <c:pt idx="37">
                  <c:v>Yucatán</c:v>
                </c:pt>
                <c:pt idx="38">
                  <c:v>Morelos</c:v>
                </c:pt>
                <c:pt idx="39">
                  <c:v>CEFERESO No. 7 Nor-Noroeste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619</c:v>
                </c:pt>
                <c:pt idx="1">
                  <c:v>575</c:v>
                </c:pt>
                <c:pt idx="2">
                  <c:v>469</c:v>
                </c:pt>
                <c:pt idx="3">
                  <c:v>427</c:v>
                </c:pt>
                <c:pt idx="4">
                  <c:v>333</c:v>
                </c:pt>
                <c:pt idx="5">
                  <c:v>319</c:v>
                </c:pt>
                <c:pt idx="6">
                  <c:v>310</c:v>
                </c:pt>
                <c:pt idx="7">
                  <c:v>304</c:v>
                </c:pt>
                <c:pt idx="8">
                  <c:v>300</c:v>
                </c:pt>
                <c:pt idx="9">
                  <c:v>296</c:v>
                </c:pt>
                <c:pt idx="10">
                  <c:v>281</c:v>
                </c:pt>
                <c:pt idx="11">
                  <c:v>271</c:v>
                </c:pt>
                <c:pt idx="12">
                  <c:v>230</c:v>
                </c:pt>
                <c:pt idx="13">
                  <c:v>227</c:v>
                </c:pt>
                <c:pt idx="14">
                  <c:v>212</c:v>
                </c:pt>
                <c:pt idx="15">
                  <c:v>151</c:v>
                </c:pt>
                <c:pt idx="16">
                  <c:v>141</c:v>
                </c:pt>
                <c:pt idx="17">
                  <c:v>128</c:v>
                </c:pt>
                <c:pt idx="18">
                  <c:v>128</c:v>
                </c:pt>
                <c:pt idx="19">
                  <c:v>113</c:v>
                </c:pt>
                <c:pt idx="20">
                  <c:v>105</c:v>
                </c:pt>
                <c:pt idx="21">
                  <c:v>104</c:v>
                </c:pt>
                <c:pt idx="22">
                  <c:v>102</c:v>
                </c:pt>
                <c:pt idx="23">
                  <c:v>98</c:v>
                </c:pt>
                <c:pt idx="24">
                  <c:v>95</c:v>
                </c:pt>
                <c:pt idx="25">
                  <c:v>91</c:v>
                </c:pt>
                <c:pt idx="26">
                  <c:v>86</c:v>
                </c:pt>
                <c:pt idx="27">
                  <c:v>80</c:v>
                </c:pt>
                <c:pt idx="28">
                  <c:v>79</c:v>
                </c:pt>
                <c:pt idx="29">
                  <c:v>79</c:v>
                </c:pt>
                <c:pt idx="30">
                  <c:v>68</c:v>
                </c:pt>
                <c:pt idx="31">
                  <c:v>66</c:v>
                </c:pt>
                <c:pt idx="32">
                  <c:v>52</c:v>
                </c:pt>
                <c:pt idx="33">
                  <c:v>52</c:v>
                </c:pt>
                <c:pt idx="34">
                  <c:v>50</c:v>
                </c:pt>
                <c:pt idx="35">
                  <c:v>46</c:v>
                </c:pt>
                <c:pt idx="36">
                  <c:v>44</c:v>
                </c:pt>
                <c:pt idx="37">
                  <c:v>43</c:v>
                </c:pt>
                <c:pt idx="38">
                  <c:v>42</c:v>
                </c:pt>
                <c:pt idx="39">
                  <c:v>41</c:v>
                </c:pt>
                <c:pt idx="40">
                  <c:v>34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0-4903-A91E-56F6AC14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6103120"/>
        <c:axId val="1653490432"/>
      </c:barChart>
      <c:catAx>
        <c:axId val="165610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490432"/>
        <c:crosses val="autoZero"/>
        <c:auto val="1"/>
        <c:lblAlgn val="ctr"/>
        <c:lblOffset val="100"/>
        <c:noMultiLvlLbl val="0"/>
      </c:catAx>
      <c:valAx>
        <c:axId val="165349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61031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6686</c:v>
                </c:pt>
                <c:pt idx="1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D-4736-AFB8-1BF8384D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058912"/>
        <c:axId val="1653502336"/>
      </c:barChart>
      <c:catAx>
        <c:axId val="12090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502336"/>
        <c:crosses val="autoZero"/>
        <c:auto val="1"/>
        <c:lblAlgn val="ctr"/>
        <c:lblOffset val="100"/>
        <c:noMultiLvlLbl val="0"/>
      </c:catAx>
      <c:valAx>
        <c:axId val="16535023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0905891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3D3-40D0-87E5-3019801D83A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53D3-40D0-87E5-3019801D83AE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55B-4DDE-9A69-17EF84966BA3}"/>
              </c:ext>
            </c:extLst>
          </c:dPt>
          <c:dLbls>
            <c:dLbl>
              <c:idx val="0"/>
              <c:layout>
                <c:manualLayout>
                  <c:x val="-0.22138557867542655"/>
                  <c:y val="4.29989864907769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3-40D0-87E5-3019801D83AE}"/>
                </c:ext>
              </c:extLst>
            </c:dLbl>
            <c:dLbl>
              <c:idx val="1"/>
              <c:layout>
                <c:manualLayout>
                  <c:x val="0.17157169171883879"/>
                  <c:y val="-0.166942236797985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3-40D0-87E5-3019801D83AE}"/>
                </c:ext>
              </c:extLst>
            </c:dLbl>
            <c:dLbl>
              <c:idx val="2"/>
              <c:layout>
                <c:manualLayout>
                  <c:x val="-0.10739850154637143"/>
                  <c:y val="-0.137175544839395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B-4DDE-9A69-17EF84966BA3}"/>
                </c:ext>
              </c:extLst>
            </c:dLbl>
            <c:dLbl>
              <c:idx val="3"/>
              <c:layout>
                <c:manualLayout>
                  <c:x val="-3.6389984811745713E-2"/>
                  <c:y val="-8.37658643952333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B-4DDE-9A69-17EF84966BA3}"/>
                </c:ext>
              </c:extLst>
            </c:dLbl>
            <c:dLbl>
              <c:idx val="4"/>
              <c:layout>
                <c:manualLayout>
                  <c:x val="7.7708623025471851E-2"/>
                  <c:y val="-9.77557793434803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B-4DDE-9A69-17EF84966BA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5114</c:v>
                </c:pt>
                <c:pt idx="1">
                  <c:v>2082</c:v>
                </c:pt>
                <c:pt idx="2" formatCode="General">
                  <c:v>906</c:v>
                </c:pt>
                <c:pt idx="3" formatCode="General">
                  <c:v>363</c:v>
                </c:pt>
                <c:pt idx="4" formatCode="General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D3-40D0-87E5-3019801D8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Baja California</c:v>
                </c:pt>
                <c:pt idx="8">
                  <c:v>Hidalgo</c:v>
                </c:pt>
                <c:pt idx="9">
                  <c:v>Guerrero</c:v>
                </c:pt>
                <c:pt idx="10">
                  <c:v>Chiapas</c:v>
                </c:pt>
                <c:pt idx="11">
                  <c:v>Guanajuato</c:v>
                </c:pt>
                <c:pt idx="12">
                  <c:v>Oaxaca</c:v>
                </c:pt>
                <c:pt idx="13">
                  <c:v>Tamaulipas</c:v>
                </c:pt>
                <c:pt idx="14">
                  <c:v>Morelos</c:v>
                </c:pt>
                <c:pt idx="15">
                  <c:v>Tabasco</c:v>
                </c:pt>
                <c:pt idx="16">
                  <c:v>Nuevo León</c:v>
                </c:pt>
                <c:pt idx="17">
                  <c:v>Michoacán de Ocampo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Aguascalientes</c:v>
                </c:pt>
                <c:pt idx="30">
                  <c:v>Colima</c:v>
                </c:pt>
                <c:pt idx="31">
                  <c:v>CEFERESO No. 12 CPS Guanajuato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Centro Penitenciario Federal 18 CPS Coahuila</c:v>
                </c:pt>
                <c:pt idx="35">
                  <c:v>CEFERESO No. 15 CPS Chiapas</c:v>
                </c:pt>
                <c:pt idx="36">
                  <c:v>Baja California Sur</c:v>
                </c:pt>
                <c:pt idx="37">
                  <c:v>CEFERESO No. 1 Altiplano</c:v>
                </c:pt>
                <c:pt idx="38">
                  <c:v>CEFERESO No. 16 CPS Femenil Morelos</c:v>
                </c:pt>
                <c:pt idx="39">
                  <c:v>Tlaxcala</c:v>
                </c:pt>
                <c:pt idx="40">
                  <c:v>CEFERESO No. 5 Oriente</c:v>
                </c:pt>
                <c:pt idx="41">
                  <c:v>CEFERESO No. 17 CPS Michoacán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1135</c:v>
                </c:pt>
                <c:pt idx="1">
                  <c:v>818</c:v>
                </c:pt>
                <c:pt idx="2">
                  <c:v>515</c:v>
                </c:pt>
                <c:pt idx="3">
                  <c:v>466</c:v>
                </c:pt>
                <c:pt idx="4">
                  <c:v>350</c:v>
                </c:pt>
                <c:pt idx="5">
                  <c:v>331</c:v>
                </c:pt>
                <c:pt idx="6">
                  <c:v>289</c:v>
                </c:pt>
                <c:pt idx="7">
                  <c:v>285</c:v>
                </c:pt>
                <c:pt idx="8">
                  <c:v>280</c:v>
                </c:pt>
                <c:pt idx="9">
                  <c:v>275</c:v>
                </c:pt>
                <c:pt idx="10">
                  <c:v>274</c:v>
                </c:pt>
                <c:pt idx="11">
                  <c:v>254</c:v>
                </c:pt>
                <c:pt idx="12">
                  <c:v>254</c:v>
                </c:pt>
                <c:pt idx="13">
                  <c:v>237</c:v>
                </c:pt>
                <c:pt idx="14">
                  <c:v>233</c:v>
                </c:pt>
                <c:pt idx="15">
                  <c:v>224</c:v>
                </c:pt>
                <c:pt idx="16">
                  <c:v>215</c:v>
                </c:pt>
                <c:pt idx="17">
                  <c:v>206</c:v>
                </c:pt>
                <c:pt idx="18">
                  <c:v>181</c:v>
                </c:pt>
                <c:pt idx="19">
                  <c:v>175</c:v>
                </c:pt>
                <c:pt idx="20">
                  <c:v>146</c:v>
                </c:pt>
                <c:pt idx="21">
                  <c:v>146</c:v>
                </c:pt>
                <c:pt idx="22">
                  <c:v>123</c:v>
                </c:pt>
                <c:pt idx="23">
                  <c:v>111</c:v>
                </c:pt>
                <c:pt idx="24">
                  <c:v>109</c:v>
                </c:pt>
                <c:pt idx="25">
                  <c:v>93</c:v>
                </c:pt>
                <c:pt idx="26">
                  <c:v>89</c:v>
                </c:pt>
                <c:pt idx="27">
                  <c:v>72</c:v>
                </c:pt>
                <c:pt idx="28">
                  <c:v>69</c:v>
                </c:pt>
                <c:pt idx="29">
                  <c:v>62</c:v>
                </c:pt>
                <c:pt idx="30">
                  <c:v>59</c:v>
                </c:pt>
                <c:pt idx="31">
                  <c:v>59</c:v>
                </c:pt>
                <c:pt idx="32">
                  <c:v>57</c:v>
                </c:pt>
                <c:pt idx="33">
                  <c:v>49</c:v>
                </c:pt>
                <c:pt idx="34" formatCode="General">
                  <c:v>47</c:v>
                </c:pt>
                <c:pt idx="35" formatCode="General">
                  <c:v>44</c:v>
                </c:pt>
                <c:pt idx="36">
                  <c:v>43</c:v>
                </c:pt>
                <c:pt idx="37">
                  <c:v>42</c:v>
                </c:pt>
                <c:pt idx="38" formatCode="General">
                  <c:v>39</c:v>
                </c:pt>
                <c:pt idx="39">
                  <c:v>35</c:v>
                </c:pt>
                <c:pt idx="40">
                  <c:v>34</c:v>
                </c:pt>
                <c:pt idx="41" formatCode="General">
                  <c:v>34</c:v>
                </c:pt>
                <c:pt idx="42">
                  <c:v>30</c:v>
                </c:pt>
                <c:pt idx="43">
                  <c:v>20</c:v>
                </c:pt>
                <c:pt idx="44" formatCode="General">
                  <c:v>10</c:v>
                </c:pt>
                <c:pt idx="4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6-48D3-BE79-AAD87BCE0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059392"/>
        <c:axId val="1653506304"/>
      </c:barChart>
      <c:catAx>
        <c:axId val="12090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3506304"/>
        <c:crosses val="autoZero"/>
        <c:auto val="1"/>
        <c:lblAlgn val="ctr"/>
        <c:lblOffset val="100"/>
        <c:noMultiLvlLbl val="0"/>
      </c:catAx>
      <c:valAx>
        <c:axId val="1653506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0905939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4.3744046725527445E-3"/>
                  <c:y val="-9.09521690274681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61-49A3-9EB9-505DBF0D5CE4}"/>
                </c:ext>
              </c:extLst>
            </c:dLbl>
            <c:dLbl>
              <c:idx val="1"/>
              <c:layout>
                <c:manualLayout>
                  <c:x val="0.1648625177991104"/>
                  <c:y val="-0.30260362340591029"/>
                </c:manualLayout>
              </c:layout>
              <c:tx>
                <c:rich>
                  <a:bodyPr/>
                  <a:lstStyle/>
                  <a:p>
                    <a:fld id="{9912197F-5EA3-4E00-984B-37C015BD475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F423AD9-3EE7-4F7A-8BB7-01B8E7C66275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63.13%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661-49A3-9EB9-505DBF0D5CE4}"/>
                </c:ext>
              </c:extLst>
            </c:dLbl>
            <c:dLbl>
              <c:idx val="2"/>
              <c:layout>
                <c:manualLayout>
                  <c:x val="-4.0270909810450471E-2"/>
                  <c:y val="-2.9294266626635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1-49A3-9EB9-505DBF0D5CE4}"/>
                </c:ext>
              </c:extLst>
            </c:dLbl>
            <c:dLbl>
              <c:idx val="3"/>
              <c:layout>
                <c:manualLayout>
                  <c:x val="3.567253919949781E-2"/>
                  <c:y val="-0.1032989864886161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61-49A3-9EB9-505DBF0D5CE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2345</c:v>
                </c:pt>
                <c:pt idx="1">
                  <c:v>5442</c:v>
                </c:pt>
                <c:pt idx="2">
                  <c:v>313</c:v>
                </c:pt>
                <c:pt idx="3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0-4081-B597-BEE235CAE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41545561031808"/>
          <c:y val="0.22683487168347033"/>
          <c:w val="0.78475364957636951"/>
          <c:h val="0.70759198166065329"/>
        </c:manualLayout>
      </c:layout>
      <c:pie3DChart>
        <c:varyColors val="1"/>
        <c:ser>
          <c:idx val="0"/>
          <c:order val="0"/>
          <c:explosion val="8"/>
          <c:dPt>
            <c:idx val="0"/>
            <c:bubble3D val="0"/>
            <c:explosion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A26-4DAF-946D-E85B02E5846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A26-4DAF-946D-E85B02E5846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126-4C25-A7A3-235B7C3B73A9}"/>
              </c:ext>
            </c:extLst>
          </c:dPt>
          <c:dLbls>
            <c:dLbl>
              <c:idx val="0"/>
              <c:layout>
                <c:manualLayout>
                  <c:x val="-0.23418759516631396"/>
                  <c:y val="6.781686331761724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 b="1">
                        <a:latin typeface="Montserrat"/>
                        <a:ea typeface="Montserrat"/>
                        <a:cs typeface="Montserrat"/>
                      </a:defRPr>
                    </a:pPr>
                    <a:fld id="{9E5CDFB9-1712-447D-9277-DC8F9A6498EE}" type="CATEGORYNAME">
                      <a:rPr lang="en-US" sz="1050"/>
                      <a:pPr>
                        <a:defRPr sz="1050" b="1">
                          <a:latin typeface="Montserrat"/>
                          <a:ea typeface="Montserrat"/>
                          <a:cs typeface="Montserrat"/>
                        </a:defRPr>
                      </a:pPr>
                      <a:t>[NOMBRE DE CATEGORÍA]</a:t>
                    </a:fld>
                    <a:r>
                      <a:rPr lang="en-US" sz="1050" baseline="0"/>
                      <a:t>
</a:t>
                    </a:r>
                    <a:fld id="{1BB03E56-E615-410A-8D12-3B74336FE834}" type="VALUE">
                      <a:rPr lang="en-US" sz="1050" baseline="0"/>
                      <a:pPr>
                        <a:defRPr sz="1050" b="1">
                          <a:latin typeface="Montserrat"/>
                          <a:ea typeface="Montserrat"/>
                          <a:cs typeface="Montserrat"/>
                        </a:defRPr>
                      </a:pPr>
                      <a:t>[VALOR]</a:t>
                    </a:fld>
                    <a:r>
                      <a:rPr lang="en-US" sz="1050" baseline="0"/>
                      <a:t>
53.55%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798520605847129"/>
                      <c:h val="0.147282674772036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A26-4DAF-946D-E85B02E5846C}"/>
                </c:ext>
              </c:extLst>
            </c:dLbl>
            <c:dLbl>
              <c:idx val="1"/>
              <c:layout>
                <c:manualLayout>
                  <c:x val="0.16135780315237983"/>
                  <c:y val="-0.250731637268745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26-4DAF-946D-E85B02E5846C}"/>
                </c:ext>
              </c:extLst>
            </c:dLbl>
            <c:dLbl>
              <c:idx val="2"/>
              <c:layout>
                <c:manualLayout>
                  <c:x val="-7.1101391473652978E-2"/>
                  <c:y val="-2.30359715673838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6-4C25-A7A3-235B7C3B73A9}"/>
                </c:ext>
              </c:extLst>
            </c:dLbl>
            <c:dLbl>
              <c:idx val="3"/>
              <c:layout>
                <c:manualLayout>
                  <c:x val="-6.3310636716377336E-2"/>
                  <c:y val="-4.13934853887944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6-4C25-A7A3-235B7C3B73A9}"/>
                </c:ext>
              </c:extLst>
            </c:dLbl>
            <c:dLbl>
              <c:idx val="4"/>
              <c:layout>
                <c:manualLayout>
                  <c:x val="-5.2918156276608435E-3"/>
                  <c:y val="-0.130386425101117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6-4C25-A7A3-235B7C3B73A9}"/>
                </c:ext>
              </c:extLst>
            </c:dLbl>
            <c:dLbl>
              <c:idx val="5"/>
              <c:layout>
                <c:manualLayout>
                  <c:x val="0.14344587342221526"/>
                  <c:y val="-0.100791805279659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6-4C25-A7A3-235B7C3B73A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'TDPPP_GRA PAG_19'!$A$6:$A$11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'TDPPP_GRA PAG_19'!$B$6:$B$11</c:f>
              <c:numCache>
                <c:formatCode>#,##0</c:formatCode>
                <c:ptCount val="6"/>
                <c:pt idx="0">
                  <c:v>14664</c:v>
                </c:pt>
                <c:pt idx="1">
                  <c:v>6611</c:v>
                </c:pt>
                <c:pt idx="2">
                  <c:v>5433</c:v>
                </c:pt>
                <c:pt idx="3" formatCode="General">
                  <c:v>519</c:v>
                </c:pt>
                <c:pt idx="4" formatCode="General">
                  <c:v>108</c:v>
                </c:pt>
                <c:pt idx="5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26-4DAF-946D-E85B02E58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DICIEMBRE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  <a14:imgEffect>
                    <a14:sharpenSoften amount="-80000"/>
                  </a14:imgEffect>
                  <a14:imgEffect>
                    <a14:saturation sat="66000"/>
                  </a14:imgEffect>
                  <a14:imgEffect>
                    <a14:brightnessContrast bright="-25000" contrast="5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106456</xdr:colOff>
      <xdr:row>4</xdr:row>
      <xdr:rowOff>80122</xdr:rowOff>
    </xdr:from>
    <xdr:to>
      <xdr:col>12</xdr:col>
      <xdr:colOff>531906</xdr:colOff>
      <xdr:row>31</xdr:row>
      <xdr:rowOff>143622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1B9138-0DDD-7C05-6070-9D96715FFC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3C1FE1-8DD2-4881-B20F-8374C3A985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AB1477A-19C7-F622-E2F9-CFC865B684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017C7D2-A3F5-8E86-14C7-B400B590FA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7ACEFA-3553-7593-89BB-A3B2BC0ADF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C7F95B-2072-B3AE-BFE8-6FEBC8899D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279AAC-5E0A-0955-BF74-DC25C5ED6C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3</xdr:row>
      <xdr:rowOff>15875</xdr:rowOff>
    </xdr:from>
    <xdr:to>
      <xdr:col>12</xdr:col>
      <xdr:colOff>349251</xdr:colOff>
      <xdr:row>93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2F3529-C99A-F5A6-F42E-AA0B4F228F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166686</xdr:rowOff>
    </xdr:from>
    <xdr:to>
      <xdr:col>12</xdr:col>
      <xdr:colOff>357189</xdr:colOff>
      <xdr:row>30</xdr:row>
      <xdr:rowOff>34129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4460F6-EB2B-8301-BE6A-57DDD4087D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359834</xdr:colOff>
      <xdr:row>3</xdr:row>
      <xdr:rowOff>2115</xdr:rowOff>
    </xdr:from>
    <xdr:to>
      <xdr:col>12</xdr:col>
      <xdr:colOff>603251</xdr:colOff>
      <xdr:row>25</xdr:row>
      <xdr:rowOff>52916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C7F41-5458-4981-9C50-45E50189A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4</xdr:row>
      <xdr:rowOff>76199</xdr:rowOff>
    </xdr:from>
    <xdr:to>
      <xdr:col>14</xdr:col>
      <xdr:colOff>10584</xdr:colOff>
      <xdr:row>26</xdr:row>
      <xdr:rowOff>21166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00D859-5A1B-4B95-BE83-275D437E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75442</xdr:rowOff>
    </xdr:from>
    <xdr:to>
      <xdr:col>14</xdr:col>
      <xdr:colOff>746880</xdr:colOff>
      <xdr:row>56</xdr:row>
      <xdr:rowOff>105078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BB6AF9-B687-4A4C-89A8-DC4038D69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49823</xdr:colOff>
      <xdr:row>5</xdr:row>
      <xdr:rowOff>3002</xdr:rowOff>
    </xdr:from>
    <xdr:to>
      <xdr:col>15</xdr:col>
      <xdr:colOff>146645</xdr:colOff>
      <xdr:row>31</xdr:row>
      <xdr:rowOff>306345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DE1A52-25F7-4D96-B0B4-EF7A77CA9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412751</xdr:colOff>
      <xdr:row>3</xdr:row>
      <xdr:rowOff>95250</xdr:rowOff>
    </xdr:from>
    <xdr:to>
      <xdr:col>20</xdr:col>
      <xdr:colOff>535781</xdr:colOff>
      <xdr:row>52</xdr:row>
      <xdr:rowOff>59531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0B479B-29F8-4A5C-B51F-E1C73A6D7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42F648-D482-2AC2-6A67-C43C6BD566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E68050-810F-3B60-170A-482864006A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173317</xdr:rowOff>
    </xdr:from>
    <xdr:to>
      <xdr:col>12</xdr:col>
      <xdr:colOff>392206</xdr:colOff>
      <xdr:row>31</xdr:row>
      <xdr:rowOff>46317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012298-C749-6509-AFE9-F344A30520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F0C13C-C220-0AA4-61AD-932D9D3904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3B57BC-83A2-0340-E834-4519694C97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296956</xdr:colOff>
      <xdr:row>3</xdr:row>
      <xdr:rowOff>29623</xdr:rowOff>
    </xdr:from>
    <xdr:to>
      <xdr:col>12</xdr:col>
      <xdr:colOff>658475</xdr:colOff>
      <xdr:row>95</xdr:row>
      <xdr:rowOff>70612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2421B7-2536-A577-FB74-AAD81B953A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296956</xdr:colOff>
      <xdr:row>6</xdr:row>
      <xdr:rowOff>22225</xdr:rowOff>
    </xdr:from>
    <xdr:to>
      <xdr:col>11</xdr:col>
      <xdr:colOff>138206</xdr:colOff>
      <xdr:row>30</xdr:row>
      <xdr:rowOff>123265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E13C22-EFA2-DF24-CF1D-1DDCA2A10A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54348</xdr:colOff>
      <xdr:row>2</xdr:row>
      <xdr:rowOff>145864</xdr:rowOff>
    </xdr:from>
    <xdr:to>
      <xdr:col>12</xdr:col>
      <xdr:colOff>419660</xdr:colOff>
      <xdr:row>93</xdr:row>
      <xdr:rowOff>41089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1B1EAF-A58D-12BB-54C8-93B39A9B7B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A0CB96-931C-0338-EADD-F9BC730AAE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EA6B57-01EA-F88D-C0BF-C35A4B7868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68169</xdr:colOff>
      <xdr:row>4</xdr:row>
      <xdr:rowOff>30816</xdr:rowOff>
    </xdr:from>
    <xdr:to>
      <xdr:col>11</xdr:col>
      <xdr:colOff>369794</xdr:colOff>
      <xdr:row>31</xdr:row>
      <xdr:rowOff>107016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C51F6E-F308-06CA-AD6D-EB58804211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146050</xdr:rowOff>
    </xdr:from>
    <xdr:to>
      <xdr:col>12</xdr:col>
      <xdr:colOff>333375</xdr:colOff>
      <xdr:row>94</xdr:row>
      <xdr:rowOff>41275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B78C46-6E16-F80E-E173-9E940F2491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6</xdr:row>
      <xdr:rowOff>51453</xdr:rowOff>
    </xdr:from>
    <xdr:to>
      <xdr:col>11</xdr:col>
      <xdr:colOff>67235</xdr:colOff>
      <xdr:row>30</xdr:row>
      <xdr:rowOff>179294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2F621C-0948-1787-0073-E36E82028E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12%20Diciembre\5%20Informaci&#243;n%20Complementaria\Captura_LGBTTI_2023.xlsx" TargetMode="External"/><Relationship Id="rId1" Type="http://schemas.openxmlformats.org/officeDocument/2006/relationships/externalLinkPath" Target="/2023/12%20Diciembre/5%20Informaci&#243;n%20Complementaria/Captura_LGBTTI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  <sheetName val="Captura_LGBTTI_2023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2023</v>
          </cell>
        </row>
        <row r="4">
          <cell r="P4" t="str">
            <v>Diciembre</v>
          </cell>
          <cell r="Q4">
            <v>12</v>
          </cell>
          <cell r="T4" t="str">
            <v>Enero</v>
          </cell>
        </row>
      </sheetData>
      <sheetData sheetId="4">
        <row r="61">
          <cell r="C61">
            <v>566</v>
          </cell>
          <cell r="D61">
            <v>1048</v>
          </cell>
          <cell r="E61">
            <v>1543</v>
          </cell>
          <cell r="F61">
            <v>103</v>
          </cell>
          <cell r="G61">
            <v>43</v>
          </cell>
          <cell r="H61">
            <v>6</v>
          </cell>
          <cell r="I61">
            <v>5</v>
          </cell>
          <cell r="J61">
            <v>1</v>
          </cell>
          <cell r="L61">
            <v>3315</v>
          </cell>
        </row>
      </sheetData>
      <sheetData sheetId="5">
        <row r="1">
          <cell r="B1" t="str">
            <v>CANTIDAD</v>
          </cell>
        </row>
      </sheetData>
      <sheetData sheetId="6">
        <row r="1">
          <cell r="B1" t="str">
            <v>Total</v>
          </cell>
        </row>
      </sheetData>
      <sheetData sheetId="7">
        <row r="9">
          <cell r="Q9">
            <v>57</v>
          </cell>
        </row>
        <row r="10">
          <cell r="Q10">
            <v>138</v>
          </cell>
        </row>
        <row r="11">
          <cell r="Q11">
            <v>3</v>
          </cell>
        </row>
        <row r="12">
          <cell r="Q12">
            <v>19</v>
          </cell>
        </row>
        <row r="13">
          <cell r="Q13">
            <v>44</v>
          </cell>
        </row>
        <row r="14">
          <cell r="Q14">
            <v>68</v>
          </cell>
        </row>
        <row r="15">
          <cell r="Q15">
            <v>578</v>
          </cell>
        </row>
        <row r="16">
          <cell r="Q16">
            <v>72</v>
          </cell>
        </row>
        <row r="17">
          <cell r="Q17">
            <v>118</v>
          </cell>
        </row>
        <row r="18">
          <cell r="Q18">
            <v>1</v>
          </cell>
        </row>
        <row r="19">
          <cell r="Q19">
            <v>478</v>
          </cell>
        </row>
        <row r="20">
          <cell r="Q20">
            <v>32</v>
          </cell>
        </row>
        <row r="21">
          <cell r="Q21">
            <v>66</v>
          </cell>
        </row>
        <row r="22">
          <cell r="Q22">
            <v>52</v>
          </cell>
        </row>
        <row r="23">
          <cell r="Q23">
            <v>259</v>
          </cell>
        </row>
        <row r="24">
          <cell r="Q24">
            <v>60</v>
          </cell>
        </row>
        <row r="25">
          <cell r="Q25">
            <v>93</v>
          </cell>
        </row>
        <row r="26">
          <cell r="Q26">
            <v>39</v>
          </cell>
        </row>
        <row r="27">
          <cell r="Q27">
            <v>213</v>
          </cell>
        </row>
        <row r="28">
          <cell r="Q28">
            <v>36</v>
          </cell>
        </row>
        <row r="29">
          <cell r="Q29">
            <v>95</v>
          </cell>
        </row>
        <row r="30">
          <cell r="Q30">
            <v>40</v>
          </cell>
        </row>
        <row r="31">
          <cell r="Q31">
            <v>44</v>
          </cell>
        </row>
        <row r="32">
          <cell r="Q32">
            <v>9</v>
          </cell>
        </row>
        <row r="33">
          <cell r="Q33">
            <v>28</v>
          </cell>
        </row>
        <row r="34">
          <cell r="Q34">
            <v>42</v>
          </cell>
        </row>
        <row r="35">
          <cell r="Q35">
            <v>15</v>
          </cell>
        </row>
        <row r="36">
          <cell r="Q36">
            <v>38</v>
          </cell>
        </row>
        <row r="37">
          <cell r="Q37">
            <v>17</v>
          </cell>
        </row>
        <row r="38">
          <cell r="Q38">
            <v>113</v>
          </cell>
        </row>
        <row r="39">
          <cell r="Q39">
            <v>42</v>
          </cell>
        </row>
        <row r="40">
          <cell r="Q40">
            <v>32</v>
          </cell>
        </row>
        <row r="44">
          <cell r="Q44">
            <v>3</v>
          </cell>
        </row>
        <row r="45">
          <cell r="Q45">
            <v>2</v>
          </cell>
        </row>
        <row r="46">
          <cell r="Q46">
            <v>25</v>
          </cell>
        </row>
        <row r="47">
          <cell r="Q47">
            <v>3</v>
          </cell>
        </row>
        <row r="48">
          <cell r="Q48">
            <v>1</v>
          </cell>
        </row>
        <row r="50">
          <cell r="Q50">
            <v>17</v>
          </cell>
        </row>
        <row r="51">
          <cell r="Q51">
            <v>7</v>
          </cell>
        </row>
        <row r="52">
          <cell r="Q52">
            <v>25</v>
          </cell>
        </row>
        <row r="53">
          <cell r="Q53">
            <v>14</v>
          </cell>
        </row>
        <row r="54">
          <cell r="Q54">
            <v>9</v>
          </cell>
        </row>
        <row r="55">
          <cell r="Q55">
            <v>225</v>
          </cell>
        </row>
        <row r="56">
          <cell r="Q56">
            <v>8</v>
          </cell>
        </row>
        <row r="57">
          <cell r="Q57">
            <v>28</v>
          </cell>
        </row>
        <row r="58">
          <cell r="Q58">
            <v>7</v>
          </cell>
        </row>
        <row r="62">
          <cell r="Q62">
            <v>3315</v>
          </cell>
        </row>
      </sheetData>
      <sheetData sheetId="8"/>
      <sheetData sheetId="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Diciembre&amp;anio=2023&amp;origen=excel" preserveFormatting="0" connectionId="6771" xr16:uid="{1C3D5489-F51C-4688-899F-FA0AACD14B8D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Diciembre&amp;anio=2023&amp;origen=excel" preserveFormatting="0" connectionId="6780" xr16:uid="{06D5EEF8-72DA-4B17-9EBB-AB86CEF9E129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Diciembre&amp;anio=2023&amp;origen=excel" preserveFormatting="0" connectionId="6805" xr16:uid="{3F98F7DA-F211-4FC4-91F0-19146C35BBD2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Diciembre&amp;anio=2023&amp;origen=excel" preserveFormatting="0" connectionId="6813" xr16:uid="{95854E28-E31B-4DC7-91C2-71C01916EB78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Diciembre&amp;anio=2023&amp;origen=excel" preserveFormatting="0" connectionId="6831" xr16:uid="{FD707550-8E16-495C-A40D-EA3A1AFB21E6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Diciembre&amp;anio=2023&amp;origen=excel" preserveFormatting="0" connectionId="6846" xr16:uid="{27938BBF-3C19-4847-82FD-4E2A652D6FB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Diciembre&amp;anio=2023&amp;origen=excel" preserveFormatting="0" connectionId="6863" xr16:uid="{3CF3884F-3E1B-4F6A-900A-920621DF531F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Diciembre&amp;anio=2023&amp;origen=excel" preserveFormatting="0" connectionId="6902" xr16:uid="{96B230A3-8DE3-4802-8856-EDC7B25E9C0D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Diciembre&amp;anio=2023&amp;origen=excel" preserveFormatting="0" connectionId="6926" xr16:uid="{3A6783C9-6416-4B87-8B36-FD042DD5C9EA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Diciembre&amp;anio=2023&amp;origen=excel" preserveFormatting="0" connectionId="6928" xr16:uid="{3B3CE817-F7DB-4966-85AF-2F6581BCE9A8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Diciembre&amp;anio=2023&amp;origen=excel" preserveFormatting="0" connectionId="6728" xr16:uid="{95847F58-6CFB-4D2A-8F2A-0F943B139B72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Diciembre&amp;anio=2023&amp;origen=excel" preserveFormatting="0" connectionId="6929" xr16:uid="{AD8DD23E-8046-4498-A290-1DDEC30C8717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Diciembre&amp;anio=2023&amp;origen=excel" preserveFormatting="0" connectionId="6930" xr16:uid="{CCE83C99-95C9-4088-80A3-6EA5507D1CF5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Diciembre&amp;anio=2023&amp;origen=excel" preserveFormatting="0" connectionId="6931" xr16:uid="{916FD239-1BE3-4E81-A282-3C6D6E814A79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Diciembre&amp;anio=2023&amp;origen=excel" preserveFormatting="0" connectionId="6932" xr16:uid="{70C9F27E-C808-442B-A8D5-BFF05541E834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203A8F5C-3048-4EB8-B390-BD917E920ED6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Diciembre&amp;anio=2023&amp;origen=excel" preserveFormatting="0" connectionId="6933" xr16:uid="{203746B5-9928-467B-B813-FEF00C57C318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Diciembre&amp;anio=2023&amp;origen=excel" preserveFormatting="0" connectionId="6935" xr16:uid="{47F896B0-3394-4A5D-8B76-1F20D9B70BEB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Diciembre&amp;anio=2023&amp;origen=excel" preserveFormatting="0" connectionId="6936" xr16:uid="{779978EF-2E28-448F-AC0D-E7578828ABD2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Diciembre&amp;anio=2023&amp;origen=excel" preserveFormatting="0" connectionId="6937" xr16:uid="{FB235F4E-02B9-49B3-848A-2180DBD4E7D1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Diciembre&amp;anio=2023&amp;origen=excel" preserveFormatting="0" connectionId="6938" xr16:uid="{E5ACE2B8-F38C-40DF-8376-9405060FE805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Diciembre&amp;anio=2023&amp;origen=excel" preserveFormatting="0" connectionId="6729" xr16:uid="{A2876CB4-5416-4938-A9A8-CDDA179DCE91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Diciembre&amp;anio=2023&amp;origen=excel" preserveFormatting="0" connectionId="6939" xr16:uid="{293408FE-A8D7-4165-B5EF-2485F9E8C04A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Diciembre&amp;anio=2023&amp;origen=excel" preserveFormatting="0" connectionId="6942" xr16:uid="{693E9318-92F3-4FC4-9FB6-95F780E03238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Diciembre&amp;anio=2023&amp;origen=excel" preserveFormatting="0" connectionId="6940" xr16:uid="{3DA6CD1A-F62C-4576-9CB4-C23A002F3B89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Diciembre&amp;anio=2023&amp;origen=excel" preserveFormatting="0" connectionId="6941" xr16:uid="{1DA1C12E-4FE6-4559-88C4-EDCADB1928A4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Diciembre&amp;anio=2023&amp;origen=excel" preserveFormatting="0" connectionId="6730" xr16:uid="{512F9F26-31A8-4F27-8097-06F167D955F9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Diciembre&amp;anio=2023&amp;origen=excel" preserveFormatting="0" connectionId="6731" xr16:uid="{76946755-66D5-4E73-A097-91860E89A5D3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Diciembre&amp;anio=2023&amp;origen=excel" preserveFormatting="0" connectionId="6733" xr16:uid="{401295FC-455D-4794-AC90-9546899F3231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Diciembre&amp;anio=2023&amp;origen=excel" preserveFormatting="0" connectionId="6735" xr16:uid="{3A67D7E9-9930-4F67-B79F-F92F6B0508D6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Diciembre&amp;anio=2023&amp;origen=excel" preserveFormatting="0" connectionId="6736" xr16:uid="{58C5F051-0EBB-4F8B-AD93-69E2C88E213A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Diciembre&amp;anio=2023&amp;origen=excel" preserveFormatting="0" connectionId="6737" xr16:uid="{7882B1F9-23C9-46C6-BFBC-A95AD86EE382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DEB067E-979D-4038-AF52-F535E87AF088}" name="Tabla2" displayName="Tabla2" ref="A1:B7" totalsRowShown="0" headerRowDxfId="27" dataDxfId="25" headerRowBorderDxfId="26">
  <tableColumns count="2">
    <tableColumn id="1" xr3:uid="{3B053C06-4770-43F8-B4C3-252AA011D72B}" name="ESTUDIOS" dataDxfId="24"/>
    <tableColumn id="2" xr3:uid="{91B08C91-55D0-4CD0-9E15-C7F58B41CB78}" name="CANTIDAD" dataDxfId="23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6209A4-9BC2-4504-BF7B-1B4AFF8FD119}" name="Tabla25" displayName="Tabla25" ref="A1:B5" totalsRowShown="0" headerRowDxfId="22" dataDxfId="20" headerRowBorderDxfId="21">
  <sortState xmlns:xlrd2="http://schemas.microsoft.com/office/spreadsheetml/2017/richdata2" ref="A2:B5">
    <sortCondition descending="1" ref="B1:B5"/>
  </sortState>
  <tableColumns count="2">
    <tableColumn id="1" xr3:uid="{F4BC07DF-4ACA-47D1-9CA3-03689F5DAA68}" name="ESTUDIOS" dataDxfId="19"/>
    <tableColumn id="2" xr3:uid="{3F8D40B2-13C8-4607-862A-62A5E36E20F4}" name="CANTIDAD" dataDxfId="18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B323C7E-CEC9-4584-B8DA-3353E6587157}" name="Tabla24" displayName="Tabla24" ref="A1:B30" totalsRowShown="0" headerRowDxfId="17" dataDxfId="15" headerRowBorderDxfId="16">
  <sortState xmlns:xlrd2="http://schemas.microsoft.com/office/spreadsheetml/2017/richdata2" ref="A2:B30">
    <sortCondition descending="1" ref="B2:B30"/>
  </sortState>
  <tableColumns count="2">
    <tableColumn id="1" xr3:uid="{AEB452AA-1540-4B71-A0C5-A264EDD3A3F9}" name="ENTIDAD FEDERATIVA/CENTRO PENITENCIARIO FEDERAL" dataDxfId="14"/>
    <tableColumn id="2" xr3:uid="{167BE4B4-5DEB-4F40-BD3D-13366CD98F77}" name="CANTIDAD" dataDxfId="13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9126973-8EC4-4CFE-9CE5-044C566602B7}" name="Tabla255" displayName="Tabla255" ref="A1:B9" totalsRowShown="0" headerRowDxfId="12" dataDxfId="10" headerRowBorderDxfId="11" tableBorderDxfId="9" totalsRowBorderDxfId="8" headerRowCellStyle="Normal 2 10 2">
  <sortState xmlns:xlrd2="http://schemas.microsoft.com/office/spreadsheetml/2017/richdata2" ref="A2:B9">
    <sortCondition ref="B1:B9"/>
  </sortState>
  <tableColumns count="2">
    <tableColumn id="1" xr3:uid="{C5418EC4-5738-4C7F-B4F1-F5A727D929ED}" name="COMUNIDAD" dataDxfId="7" dataCellStyle="Normal 2 10 2"/>
    <tableColumn id="2" xr3:uid="{94BD1BF8-ACE9-479B-88F6-B1DD654AB2C3}" name="CANTIDAD" dataDxfId="6" dataCellStyle="Normal 2 10 2">
      <calculatedColumnFormula>'[1]LGBTTIQ+ TOTAL'!D60</calculatedColumnFormula>
    </tableColumn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2A955D1-E1B4-46DC-85E7-494BAD6A0BDD}" name="Tabla3" displayName="Tabla3" ref="A1:B48" totalsRowShown="0" headerRowDxfId="5" dataDxfId="4">
  <sortState xmlns:xlrd2="http://schemas.microsoft.com/office/spreadsheetml/2017/richdata2" ref="A2:B48">
    <sortCondition descending="1" ref="B2:B48"/>
  </sortState>
  <tableColumns count="2">
    <tableColumn id="1" xr3:uid="{D7BFC236-9341-4A09-9789-03265699F6C2}" name="Entidad" dataDxfId="3"/>
    <tableColumn id="2" xr3:uid="{311603BD-9DB6-4269-A78A-5A9CAC50C793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L12" sqref="L12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20"/>
      <c r="B9" s="520"/>
      <c r="C9" s="520"/>
      <c r="D9" s="520"/>
      <c r="E9" s="520"/>
      <c r="F9" s="520"/>
      <c r="G9" s="520"/>
      <c r="H9" s="520"/>
      <c r="I9" s="520"/>
      <c r="J9" s="520"/>
    </row>
    <row r="10" spans="1:10" ht="20.100000000000001" customHeight="1">
      <c r="A10" s="520"/>
      <c r="B10" s="520"/>
      <c r="C10" s="520"/>
      <c r="D10" s="520"/>
      <c r="E10" s="520"/>
      <c r="F10" s="520"/>
      <c r="G10" s="520"/>
      <c r="H10" s="520"/>
      <c r="I10" s="520"/>
      <c r="J10" s="520"/>
    </row>
    <row r="11" spans="1:10" ht="20.100000000000001" customHeight="1">
      <c r="A11" s="520"/>
      <c r="B11" s="520"/>
      <c r="C11" s="520"/>
      <c r="D11" s="520"/>
      <c r="E11" s="520"/>
      <c r="F11" s="520"/>
      <c r="G11" s="520"/>
      <c r="H11" s="520"/>
      <c r="I11" s="520"/>
      <c r="J11" s="520"/>
    </row>
    <row r="12" spans="1:10" ht="20.100000000000001" customHeight="1">
      <c r="A12" s="520"/>
      <c r="B12" s="520"/>
      <c r="C12" s="520"/>
      <c r="D12" s="520"/>
      <c r="E12" s="520"/>
      <c r="F12" s="520"/>
      <c r="G12" s="520"/>
      <c r="H12" s="520"/>
      <c r="I12" s="520"/>
      <c r="J12" s="520"/>
    </row>
    <row r="13" spans="1:10" ht="20.100000000000001" customHeight="1">
      <c r="A13" s="520"/>
      <c r="B13" s="520"/>
      <c r="C13" s="520"/>
      <c r="D13" s="520"/>
      <c r="E13" s="520"/>
      <c r="F13" s="520"/>
      <c r="G13" s="520"/>
      <c r="H13" s="520"/>
      <c r="I13" s="520"/>
      <c r="J13" s="520"/>
    </row>
    <row r="14" spans="1:10" ht="20.100000000000001" customHeight="1">
      <c r="A14" s="520"/>
      <c r="B14" s="520"/>
      <c r="C14" s="520"/>
      <c r="D14" s="520"/>
      <c r="E14" s="520"/>
      <c r="F14" s="520"/>
      <c r="G14" s="520"/>
      <c r="H14" s="520"/>
      <c r="I14" s="520"/>
      <c r="J14" s="520"/>
    </row>
    <row r="15" spans="1:10" ht="20.100000000000001" customHeight="1">
      <c r="A15" s="520"/>
      <c r="B15" s="520"/>
      <c r="C15" s="520"/>
      <c r="D15" s="520"/>
      <c r="E15" s="520"/>
      <c r="F15" s="520"/>
      <c r="G15" s="520"/>
      <c r="H15" s="520"/>
      <c r="I15" s="520"/>
      <c r="J15" s="520"/>
    </row>
    <row r="16" spans="1:10" ht="20.100000000000001" customHeight="1">
      <c r="A16" s="520"/>
      <c r="B16" s="520"/>
      <c r="C16" s="520"/>
      <c r="D16" s="520"/>
      <c r="E16" s="520"/>
      <c r="F16" s="520"/>
      <c r="G16" s="520"/>
      <c r="H16" s="520"/>
      <c r="I16" s="520"/>
      <c r="J16" s="520"/>
    </row>
    <row r="17" spans="1:10" ht="20.100000000000001" customHeight="1">
      <c r="A17" s="520"/>
      <c r="B17" s="520"/>
      <c r="C17" s="520"/>
      <c r="D17" s="520"/>
      <c r="E17" s="520"/>
      <c r="F17" s="520"/>
      <c r="G17" s="520"/>
      <c r="H17" s="520"/>
      <c r="I17" s="520"/>
      <c r="J17" s="520"/>
    </row>
    <row r="18" spans="1:10" ht="20.100000000000001" customHeight="1">
      <c r="A18" s="520"/>
      <c r="B18" s="520"/>
      <c r="C18" s="520"/>
      <c r="D18" s="520"/>
      <c r="E18" s="520"/>
      <c r="F18" s="520"/>
      <c r="G18" s="520"/>
      <c r="H18" s="520"/>
      <c r="I18" s="520"/>
      <c r="J18" s="520"/>
    </row>
    <row r="19" spans="1:10" ht="20.100000000000001" customHeight="1">
      <c r="A19" s="520"/>
      <c r="B19" s="520"/>
      <c r="C19" s="520"/>
      <c r="D19" s="520"/>
      <c r="E19" s="520"/>
      <c r="F19" s="520"/>
      <c r="G19" s="520"/>
      <c r="H19" s="520"/>
      <c r="I19" s="520"/>
      <c r="J19" s="520"/>
    </row>
    <row r="20" spans="1:10" ht="20.100000000000001" customHeight="1">
      <c r="A20" s="520"/>
      <c r="B20" s="520"/>
      <c r="C20" s="520"/>
      <c r="D20" s="520"/>
      <c r="E20" s="520"/>
      <c r="F20" s="520"/>
      <c r="G20" s="520"/>
      <c r="H20" s="520"/>
      <c r="I20" s="520"/>
      <c r="J20" s="520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521"/>
      <c r="B25" s="521"/>
      <c r="C25" s="521"/>
      <c r="D25" s="521"/>
      <c r="E25" s="521"/>
      <c r="F25" s="521"/>
      <c r="G25" s="521"/>
      <c r="H25" s="521"/>
      <c r="I25" s="521"/>
      <c r="J25" s="521"/>
    </row>
    <row r="26" spans="1:10" ht="20.100000000000001" customHeight="1">
      <c r="A26" s="521"/>
      <c r="B26" s="521"/>
      <c r="C26" s="521"/>
      <c r="D26" s="521"/>
      <c r="E26" s="521"/>
      <c r="F26" s="521"/>
      <c r="G26" s="521"/>
      <c r="H26" s="521"/>
      <c r="I26" s="521"/>
      <c r="J26" s="521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B078C-A2CF-41B3-9B92-159F6F9B4B9B}">
  <dimension ref="A1:Q79"/>
  <sheetViews>
    <sheetView view="pageBreakPreview" zoomScale="60" zoomScaleNormal="85" workbookViewId="0">
      <selection activeCell="U64" sqref="U64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58" t="s">
        <v>350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</row>
    <row r="3" spans="1:17" ht="20.100000000000001" customHeight="1">
      <c r="A3" s="558" t="str">
        <f>UPPER(CONCATENATE("Diciembre 2023"))</f>
        <v>DICIEMBRE 2023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</row>
    <row r="4" spans="1:17">
      <c r="A4" s="55"/>
    </row>
    <row r="5" spans="1:17">
      <c r="A5" s="548" t="s">
        <v>351</v>
      </c>
      <c r="B5" s="557"/>
      <c r="C5" s="548" t="s">
        <v>273</v>
      </c>
      <c r="D5" s="548"/>
      <c r="E5" s="548"/>
      <c r="F5" s="548"/>
      <c r="G5" s="548"/>
      <c r="H5" s="548"/>
      <c r="I5" s="557"/>
      <c r="J5" s="548" t="s">
        <v>274</v>
      </c>
      <c r="K5" s="548"/>
      <c r="L5" s="548"/>
      <c r="M5" s="548"/>
      <c r="N5" s="548"/>
      <c r="O5" s="548"/>
      <c r="P5" s="557"/>
      <c r="Q5" s="548" t="s">
        <v>90</v>
      </c>
    </row>
    <row r="6" spans="1:17">
      <c r="A6" s="548"/>
      <c r="B6" s="557"/>
      <c r="C6" s="548" t="s">
        <v>282</v>
      </c>
      <c r="D6" s="548"/>
      <c r="E6" s="548" t="s">
        <v>283</v>
      </c>
      <c r="F6" s="548"/>
      <c r="G6" s="548" t="s">
        <v>195</v>
      </c>
      <c r="H6" s="548" t="s">
        <v>275</v>
      </c>
      <c r="I6" s="557"/>
      <c r="J6" s="548" t="s">
        <v>282</v>
      </c>
      <c r="K6" s="548"/>
      <c r="L6" s="548" t="s">
        <v>283</v>
      </c>
      <c r="M6" s="548"/>
      <c r="N6" s="548" t="s">
        <v>195</v>
      </c>
      <c r="O6" s="548" t="s">
        <v>275</v>
      </c>
      <c r="P6" s="557"/>
      <c r="Q6" s="548"/>
    </row>
    <row r="7" spans="1:17">
      <c r="A7" s="548"/>
      <c r="B7" s="557"/>
      <c r="C7" s="90" t="s">
        <v>276</v>
      </c>
      <c r="D7" s="90" t="s">
        <v>277</v>
      </c>
      <c r="E7" s="90" t="s">
        <v>276</v>
      </c>
      <c r="F7" s="90" t="s">
        <v>277</v>
      </c>
      <c r="G7" s="548"/>
      <c r="H7" s="548"/>
      <c r="I7" s="557"/>
      <c r="J7" s="90" t="s">
        <v>276</v>
      </c>
      <c r="K7" s="90" t="s">
        <v>277</v>
      </c>
      <c r="L7" s="90" t="s">
        <v>276</v>
      </c>
      <c r="M7" s="90" t="s">
        <v>277</v>
      </c>
      <c r="N7" s="548"/>
      <c r="O7" s="548"/>
      <c r="P7" s="557"/>
      <c r="Q7" s="548"/>
    </row>
    <row r="8" spans="1:17" ht="8.1" customHeight="1">
      <c r="A8" s="107"/>
      <c r="B8" s="55"/>
      <c r="C8" s="108"/>
      <c r="D8" s="108"/>
      <c r="E8" s="108"/>
      <c r="F8" s="108"/>
      <c r="G8" s="108"/>
      <c r="H8" s="108"/>
      <c r="I8" s="55"/>
      <c r="J8" s="108"/>
      <c r="K8" s="108"/>
      <c r="L8" s="108"/>
      <c r="M8" s="108"/>
      <c r="N8" s="108"/>
      <c r="O8" s="108"/>
      <c r="P8" s="55"/>
      <c r="Q8" s="108"/>
    </row>
    <row r="9" spans="1:17">
      <c r="A9" s="99" t="s">
        <v>353</v>
      </c>
      <c r="B9" s="104"/>
      <c r="C9" s="238">
        <v>0</v>
      </c>
      <c r="D9" s="238">
        <v>0</v>
      </c>
      <c r="E9" s="238">
        <v>0</v>
      </c>
      <c r="F9" s="238">
        <v>0</v>
      </c>
      <c r="G9" s="84">
        <v>0</v>
      </c>
      <c r="H9" s="84">
        <v>0</v>
      </c>
      <c r="I9" s="104"/>
      <c r="J9" s="238">
        <v>0</v>
      </c>
      <c r="K9" s="238">
        <v>0</v>
      </c>
      <c r="L9" s="238">
        <v>0</v>
      </c>
      <c r="M9" s="238">
        <v>0</v>
      </c>
      <c r="N9" s="84">
        <v>0</v>
      </c>
      <c r="O9" s="84">
        <v>0</v>
      </c>
      <c r="P9" s="104"/>
      <c r="Q9" s="84">
        <v>0</v>
      </c>
    </row>
    <row r="10" spans="1:17">
      <c r="A10" s="99" t="s">
        <v>296</v>
      </c>
      <c r="B10" s="104"/>
      <c r="C10" s="238">
        <v>39</v>
      </c>
      <c r="D10" s="238">
        <v>1</v>
      </c>
      <c r="E10" s="238">
        <v>43</v>
      </c>
      <c r="F10" s="238">
        <v>2</v>
      </c>
      <c r="G10" s="84">
        <v>85</v>
      </c>
      <c r="H10" s="84">
        <v>93</v>
      </c>
      <c r="I10" s="104"/>
      <c r="J10" s="238">
        <v>1</v>
      </c>
      <c r="K10" s="238">
        <v>0</v>
      </c>
      <c r="L10" s="238">
        <v>5</v>
      </c>
      <c r="M10" s="238">
        <v>0</v>
      </c>
      <c r="N10" s="84">
        <v>6</v>
      </c>
      <c r="O10" s="84">
        <v>7</v>
      </c>
      <c r="P10" s="104"/>
      <c r="Q10" s="84">
        <v>91</v>
      </c>
    </row>
    <row r="11" spans="1:17">
      <c r="A11" s="99" t="s">
        <v>297</v>
      </c>
      <c r="B11" s="104"/>
      <c r="C11" s="238">
        <v>8</v>
      </c>
      <c r="D11" s="238">
        <v>0</v>
      </c>
      <c r="E11" s="238">
        <v>26</v>
      </c>
      <c r="F11" s="238">
        <v>1</v>
      </c>
      <c r="G11" s="84">
        <v>35</v>
      </c>
      <c r="H11" s="84">
        <v>97</v>
      </c>
      <c r="I11" s="104"/>
      <c r="J11" s="238">
        <v>1</v>
      </c>
      <c r="K11" s="238">
        <v>0</v>
      </c>
      <c r="L11" s="238">
        <v>0</v>
      </c>
      <c r="M11" s="238">
        <v>0</v>
      </c>
      <c r="N11" s="84">
        <v>1</v>
      </c>
      <c r="O11" s="84">
        <v>3</v>
      </c>
      <c r="P11" s="104"/>
      <c r="Q11" s="84">
        <v>36</v>
      </c>
    </row>
    <row r="12" spans="1:17">
      <c r="A12" s="99" t="s">
        <v>298</v>
      </c>
      <c r="B12" s="104"/>
      <c r="C12" s="238">
        <v>2</v>
      </c>
      <c r="D12" s="238">
        <v>0</v>
      </c>
      <c r="E12" s="238">
        <v>2</v>
      </c>
      <c r="F12" s="238">
        <v>0</v>
      </c>
      <c r="G12" s="84">
        <v>4</v>
      </c>
      <c r="H12" s="84">
        <v>100</v>
      </c>
      <c r="I12" s="104"/>
      <c r="J12" s="238">
        <v>0</v>
      </c>
      <c r="K12" s="238">
        <v>0</v>
      </c>
      <c r="L12" s="238">
        <v>0</v>
      </c>
      <c r="M12" s="238">
        <v>0</v>
      </c>
      <c r="N12" s="84">
        <v>0</v>
      </c>
      <c r="O12" s="84">
        <v>0</v>
      </c>
      <c r="P12" s="104"/>
      <c r="Q12" s="84">
        <v>4</v>
      </c>
    </row>
    <row r="13" spans="1:17">
      <c r="A13" s="99" t="s">
        <v>299</v>
      </c>
      <c r="B13" s="104"/>
      <c r="C13" s="238">
        <v>63</v>
      </c>
      <c r="D13" s="238">
        <v>0</v>
      </c>
      <c r="E13" s="238">
        <v>115</v>
      </c>
      <c r="F13" s="238">
        <v>3</v>
      </c>
      <c r="G13" s="84">
        <v>181</v>
      </c>
      <c r="H13" s="84">
        <v>98</v>
      </c>
      <c r="I13" s="104"/>
      <c r="J13" s="238">
        <v>3</v>
      </c>
      <c r="K13" s="238">
        <v>0</v>
      </c>
      <c r="L13" s="238">
        <v>1</v>
      </c>
      <c r="M13" s="238">
        <v>0</v>
      </c>
      <c r="N13" s="84">
        <v>4</v>
      </c>
      <c r="O13" s="84">
        <v>2</v>
      </c>
      <c r="P13" s="104"/>
      <c r="Q13" s="84">
        <v>185</v>
      </c>
    </row>
    <row r="14" spans="1:17">
      <c r="A14" s="99" t="s">
        <v>300</v>
      </c>
      <c r="B14" s="104"/>
      <c r="C14" s="238">
        <v>120</v>
      </c>
      <c r="D14" s="238">
        <v>1</v>
      </c>
      <c r="E14" s="238">
        <v>124</v>
      </c>
      <c r="F14" s="238">
        <v>1</v>
      </c>
      <c r="G14" s="84">
        <v>246</v>
      </c>
      <c r="H14" s="84">
        <v>98</v>
      </c>
      <c r="I14" s="104"/>
      <c r="J14" s="238">
        <v>1</v>
      </c>
      <c r="K14" s="238">
        <v>0</v>
      </c>
      <c r="L14" s="238">
        <v>3</v>
      </c>
      <c r="M14" s="238">
        <v>0</v>
      </c>
      <c r="N14" s="84">
        <v>4</v>
      </c>
      <c r="O14" s="84">
        <v>2</v>
      </c>
      <c r="P14" s="104"/>
      <c r="Q14" s="84">
        <v>250</v>
      </c>
    </row>
    <row r="15" spans="1:17">
      <c r="A15" s="99" t="s">
        <v>361</v>
      </c>
      <c r="B15" s="104"/>
      <c r="C15" s="238">
        <v>4</v>
      </c>
      <c r="D15" s="238">
        <v>0</v>
      </c>
      <c r="E15" s="238">
        <v>6</v>
      </c>
      <c r="F15" s="238">
        <v>1</v>
      </c>
      <c r="G15" s="84">
        <v>11</v>
      </c>
      <c r="H15" s="84">
        <v>100</v>
      </c>
      <c r="I15" s="104"/>
      <c r="J15" s="238">
        <v>0</v>
      </c>
      <c r="K15" s="238">
        <v>0</v>
      </c>
      <c r="L15" s="238">
        <v>0</v>
      </c>
      <c r="M15" s="238">
        <v>0</v>
      </c>
      <c r="N15" s="84">
        <v>0</v>
      </c>
      <c r="O15" s="84">
        <v>0</v>
      </c>
      <c r="P15" s="104"/>
      <c r="Q15" s="84">
        <v>11</v>
      </c>
    </row>
    <row r="16" spans="1:17">
      <c r="A16" s="99" t="s">
        <v>362</v>
      </c>
      <c r="B16" s="104"/>
      <c r="C16" s="238">
        <v>4</v>
      </c>
      <c r="D16" s="238">
        <v>0</v>
      </c>
      <c r="E16" s="238">
        <v>15</v>
      </c>
      <c r="F16" s="238">
        <v>0</v>
      </c>
      <c r="G16" s="84">
        <v>19</v>
      </c>
      <c r="H16" s="84">
        <v>100</v>
      </c>
      <c r="I16" s="104"/>
      <c r="J16" s="238">
        <v>0</v>
      </c>
      <c r="K16" s="238">
        <v>0</v>
      </c>
      <c r="L16" s="238">
        <v>0</v>
      </c>
      <c r="M16" s="238">
        <v>0</v>
      </c>
      <c r="N16" s="84">
        <v>0</v>
      </c>
      <c r="O16" s="84">
        <v>0</v>
      </c>
      <c r="P16" s="104"/>
      <c r="Q16" s="84">
        <v>19</v>
      </c>
    </row>
    <row r="17" spans="1:17">
      <c r="A17" s="99" t="s">
        <v>354</v>
      </c>
      <c r="B17" s="104"/>
      <c r="C17" s="238">
        <v>0</v>
      </c>
      <c r="D17" s="238">
        <v>0</v>
      </c>
      <c r="E17" s="238">
        <v>1</v>
      </c>
      <c r="F17" s="238">
        <v>0</v>
      </c>
      <c r="G17" s="84">
        <v>1</v>
      </c>
      <c r="H17" s="84">
        <v>100</v>
      </c>
      <c r="I17" s="104"/>
      <c r="J17" s="238">
        <v>0</v>
      </c>
      <c r="K17" s="238">
        <v>0</v>
      </c>
      <c r="L17" s="238">
        <v>0</v>
      </c>
      <c r="M17" s="238">
        <v>0</v>
      </c>
      <c r="N17" s="84">
        <v>0</v>
      </c>
      <c r="O17" s="84">
        <v>0</v>
      </c>
      <c r="P17" s="104"/>
      <c r="Q17" s="84">
        <v>1</v>
      </c>
    </row>
    <row r="18" spans="1:17">
      <c r="A18" s="99" t="s">
        <v>301</v>
      </c>
      <c r="B18" s="104"/>
      <c r="C18" s="238">
        <v>59</v>
      </c>
      <c r="D18" s="238">
        <v>4</v>
      </c>
      <c r="E18" s="238">
        <v>107</v>
      </c>
      <c r="F18" s="238">
        <v>5</v>
      </c>
      <c r="G18" s="84">
        <v>175</v>
      </c>
      <c r="H18" s="84">
        <v>93</v>
      </c>
      <c r="I18" s="104"/>
      <c r="J18" s="238">
        <v>3</v>
      </c>
      <c r="K18" s="238">
        <v>0</v>
      </c>
      <c r="L18" s="238">
        <v>11</v>
      </c>
      <c r="M18" s="238">
        <v>0</v>
      </c>
      <c r="N18" s="84">
        <v>14</v>
      </c>
      <c r="O18" s="84">
        <v>7</v>
      </c>
      <c r="P18" s="104"/>
      <c r="Q18" s="84">
        <v>189</v>
      </c>
    </row>
    <row r="19" spans="1:17">
      <c r="A19" s="99" t="s">
        <v>302</v>
      </c>
      <c r="B19" s="104"/>
      <c r="C19" s="238">
        <v>0</v>
      </c>
      <c r="D19" s="238">
        <v>0</v>
      </c>
      <c r="E19" s="238">
        <v>0</v>
      </c>
      <c r="F19" s="238">
        <v>2</v>
      </c>
      <c r="G19" s="84">
        <v>2</v>
      </c>
      <c r="H19" s="84">
        <v>100</v>
      </c>
      <c r="I19" s="104"/>
      <c r="J19" s="238">
        <v>0</v>
      </c>
      <c r="K19" s="238">
        <v>0</v>
      </c>
      <c r="L19" s="238">
        <v>0</v>
      </c>
      <c r="M19" s="238">
        <v>0</v>
      </c>
      <c r="N19" s="84">
        <v>0</v>
      </c>
      <c r="O19" s="84">
        <v>0</v>
      </c>
      <c r="P19" s="104"/>
      <c r="Q19" s="84">
        <v>2</v>
      </c>
    </row>
    <row r="20" spans="1:17">
      <c r="A20" s="99" t="s">
        <v>303</v>
      </c>
      <c r="B20" s="104"/>
      <c r="C20" s="238">
        <v>5</v>
      </c>
      <c r="D20" s="238">
        <v>0</v>
      </c>
      <c r="E20" s="238">
        <v>7</v>
      </c>
      <c r="F20" s="238">
        <v>0</v>
      </c>
      <c r="G20" s="84">
        <v>12</v>
      </c>
      <c r="H20" s="84">
        <v>100</v>
      </c>
      <c r="I20" s="104"/>
      <c r="J20" s="238">
        <v>0</v>
      </c>
      <c r="K20" s="238">
        <v>0</v>
      </c>
      <c r="L20" s="238">
        <v>0</v>
      </c>
      <c r="M20" s="238">
        <v>0</v>
      </c>
      <c r="N20" s="84">
        <v>0</v>
      </c>
      <c r="O20" s="84">
        <v>0</v>
      </c>
      <c r="P20" s="104"/>
      <c r="Q20" s="84">
        <v>12</v>
      </c>
    </row>
    <row r="21" spans="1:17">
      <c r="A21" s="99" t="s">
        <v>304</v>
      </c>
      <c r="B21" s="104"/>
      <c r="C21" s="238">
        <v>1</v>
      </c>
      <c r="D21" s="238">
        <v>0</v>
      </c>
      <c r="E21" s="238">
        <v>5</v>
      </c>
      <c r="F21" s="238">
        <v>0</v>
      </c>
      <c r="G21" s="84">
        <v>6</v>
      </c>
      <c r="H21" s="84">
        <v>86</v>
      </c>
      <c r="I21" s="104"/>
      <c r="J21" s="238">
        <v>0</v>
      </c>
      <c r="K21" s="238">
        <v>0</v>
      </c>
      <c r="L21" s="238">
        <v>1</v>
      </c>
      <c r="M21" s="238">
        <v>0</v>
      </c>
      <c r="N21" s="84">
        <v>1</v>
      </c>
      <c r="O21" s="84">
        <v>14</v>
      </c>
      <c r="P21" s="104"/>
      <c r="Q21" s="84">
        <v>7</v>
      </c>
    </row>
    <row r="22" spans="1:17">
      <c r="A22" s="99" t="s">
        <v>305</v>
      </c>
      <c r="B22" s="104"/>
      <c r="C22" s="238">
        <v>66</v>
      </c>
      <c r="D22" s="238">
        <v>0</v>
      </c>
      <c r="E22" s="238">
        <v>55</v>
      </c>
      <c r="F22" s="238">
        <v>0</v>
      </c>
      <c r="G22" s="84">
        <v>121</v>
      </c>
      <c r="H22" s="84">
        <v>99</v>
      </c>
      <c r="I22" s="104"/>
      <c r="J22" s="238">
        <v>0</v>
      </c>
      <c r="K22" s="238">
        <v>0</v>
      </c>
      <c r="L22" s="238">
        <v>1</v>
      </c>
      <c r="M22" s="238">
        <v>0</v>
      </c>
      <c r="N22" s="84">
        <v>1</v>
      </c>
      <c r="O22" s="84">
        <v>1</v>
      </c>
      <c r="P22" s="104"/>
      <c r="Q22" s="84">
        <v>122</v>
      </c>
    </row>
    <row r="23" spans="1:17">
      <c r="A23" s="99" t="s">
        <v>306</v>
      </c>
      <c r="B23" s="104"/>
      <c r="C23" s="238">
        <v>6</v>
      </c>
      <c r="D23" s="238">
        <v>1</v>
      </c>
      <c r="E23" s="238">
        <v>13</v>
      </c>
      <c r="F23" s="238">
        <v>0</v>
      </c>
      <c r="G23" s="84">
        <v>20</v>
      </c>
      <c r="H23" s="84">
        <v>100</v>
      </c>
      <c r="I23" s="104"/>
      <c r="J23" s="238">
        <v>0</v>
      </c>
      <c r="K23" s="238">
        <v>0</v>
      </c>
      <c r="L23" s="238">
        <v>0</v>
      </c>
      <c r="M23" s="238">
        <v>0</v>
      </c>
      <c r="N23" s="84">
        <v>0</v>
      </c>
      <c r="O23" s="84">
        <v>0</v>
      </c>
      <c r="P23" s="104"/>
      <c r="Q23" s="84">
        <v>20</v>
      </c>
    </row>
    <row r="24" spans="1:17">
      <c r="A24" s="99" t="s">
        <v>307</v>
      </c>
      <c r="B24" s="104"/>
      <c r="C24" s="238">
        <v>38</v>
      </c>
      <c r="D24" s="238">
        <v>5</v>
      </c>
      <c r="E24" s="238">
        <v>103</v>
      </c>
      <c r="F24" s="238">
        <v>2</v>
      </c>
      <c r="G24" s="84">
        <v>148</v>
      </c>
      <c r="H24" s="84">
        <v>96</v>
      </c>
      <c r="I24" s="104"/>
      <c r="J24" s="238">
        <v>3</v>
      </c>
      <c r="K24" s="238">
        <v>0</v>
      </c>
      <c r="L24" s="238">
        <v>2</v>
      </c>
      <c r="M24" s="238">
        <v>1</v>
      </c>
      <c r="N24" s="84">
        <v>6</v>
      </c>
      <c r="O24" s="84">
        <v>4</v>
      </c>
      <c r="P24" s="104"/>
      <c r="Q24" s="84">
        <v>154</v>
      </c>
    </row>
    <row r="25" spans="1:17">
      <c r="A25" s="99" t="s">
        <v>308</v>
      </c>
      <c r="B25" s="104"/>
      <c r="C25" s="238">
        <v>2</v>
      </c>
      <c r="D25" s="238">
        <v>0</v>
      </c>
      <c r="E25" s="238">
        <v>0</v>
      </c>
      <c r="F25" s="238">
        <v>0</v>
      </c>
      <c r="G25" s="84">
        <v>2</v>
      </c>
      <c r="H25" s="84">
        <v>100</v>
      </c>
      <c r="I25" s="104"/>
      <c r="J25" s="238">
        <v>0</v>
      </c>
      <c r="K25" s="238">
        <v>0</v>
      </c>
      <c r="L25" s="238">
        <v>0</v>
      </c>
      <c r="M25" s="238">
        <v>0</v>
      </c>
      <c r="N25" s="84">
        <v>0</v>
      </c>
      <c r="O25" s="84">
        <v>0</v>
      </c>
      <c r="P25" s="104"/>
      <c r="Q25" s="84">
        <v>2</v>
      </c>
    </row>
    <row r="26" spans="1:17">
      <c r="A26" s="99" t="s">
        <v>309</v>
      </c>
      <c r="B26" s="104"/>
      <c r="C26" s="238">
        <v>0</v>
      </c>
      <c r="D26" s="238">
        <v>0</v>
      </c>
      <c r="E26" s="238">
        <v>1</v>
      </c>
      <c r="F26" s="238">
        <v>0</v>
      </c>
      <c r="G26" s="84">
        <v>1</v>
      </c>
      <c r="H26" s="84">
        <v>100</v>
      </c>
      <c r="I26" s="104"/>
      <c r="J26" s="238">
        <v>0</v>
      </c>
      <c r="K26" s="238">
        <v>0</v>
      </c>
      <c r="L26" s="238">
        <v>0</v>
      </c>
      <c r="M26" s="238">
        <v>0</v>
      </c>
      <c r="N26" s="84">
        <v>0</v>
      </c>
      <c r="O26" s="84">
        <v>0</v>
      </c>
      <c r="P26" s="104"/>
      <c r="Q26" s="84">
        <v>1</v>
      </c>
    </row>
    <row r="27" spans="1:17">
      <c r="A27" s="99" t="s">
        <v>355</v>
      </c>
      <c r="B27" s="104"/>
      <c r="C27" s="238">
        <v>1</v>
      </c>
      <c r="D27" s="238">
        <v>0</v>
      </c>
      <c r="E27" s="238">
        <v>2</v>
      </c>
      <c r="F27" s="238">
        <v>0</v>
      </c>
      <c r="G27" s="84">
        <v>3</v>
      </c>
      <c r="H27" s="84">
        <v>75</v>
      </c>
      <c r="I27" s="104"/>
      <c r="J27" s="238">
        <v>1</v>
      </c>
      <c r="K27" s="238">
        <v>0</v>
      </c>
      <c r="L27" s="238">
        <v>0</v>
      </c>
      <c r="M27" s="238">
        <v>0</v>
      </c>
      <c r="N27" s="84">
        <v>1</v>
      </c>
      <c r="O27" s="84">
        <v>25</v>
      </c>
      <c r="P27" s="104"/>
      <c r="Q27" s="84">
        <v>4</v>
      </c>
    </row>
    <row r="28" spans="1:17">
      <c r="A28" s="99" t="s">
        <v>356</v>
      </c>
      <c r="B28" s="104"/>
      <c r="C28" s="238">
        <v>0</v>
      </c>
      <c r="D28" s="238">
        <v>0</v>
      </c>
      <c r="E28" s="238">
        <v>0</v>
      </c>
      <c r="F28" s="238">
        <v>0</v>
      </c>
      <c r="G28" s="84">
        <v>0</v>
      </c>
      <c r="H28" s="84">
        <v>0</v>
      </c>
      <c r="I28" s="104"/>
      <c r="J28" s="238">
        <v>0</v>
      </c>
      <c r="K28" s="238">
        <v>0</v>
      </c>
      <c r="L28" s="238">
        <v>1</v>
      </c>
      <c r="M28" s="238">
        <v>0</v>
      </c>
      <c r="N28" s="84">
        <v>1</v>
      </c>
      <c r="O28" s="84">
        <v>100</v>
      </c>
      <c r="P28" s="104"/>
      <c r="Q28" s="84">
        <v>1</v>
      </c>
    </row>
    <row r="29" spans="1:17">
      <c r="A29" s="99" t="s">
        <v>357</v>
      </c>
      <c r="B29" s="104"/>
      <c r="C29" s="238">
        <v>0</v>
      </c>
      <c r="D29" s="238">
        <v>0</v>
      </c>
      <c r="E29" s="238">
        <v>1</v>
      </c>
      <c r="F29" s="238">
        <v>0</v>
      </c>
      <c r="G29" s="84">
        <v>1</v>
      </c>
      <c r="H29" s="84">
        <v>100</v>
      </c>
      <c r="I29" s="104"/>
      <c r="J29" s="238">
        <v>0</v>
      </c>
      <c r="K29" s="238">
        <v>0</v>
      </c>
      <c r="L29" s="238">
        <v>0</v>
      </c>
      <c r="M29" s="238">
        <v>0</v>
      </c>
      <c r="N29" s="84">
        <v>0</v>
      </c>
      <c r="O29" s="84">
        <v>0</v>
      </c>
      <c r="P29" s="104"/>
      <c r="Q29" s="84">
        <v>1</v>
      </c>
    </row>
    <row r="30" spans="1:17">
      <c r="A30" s="99" t="s">
        <v>310</v>
      </c>
      <c r="B30" s="104"/>
      <c r="C30" s="238">
        <v>1</v>
      </c>
      <c r="D30" s="238">
        <v>0</v>
      </c>
      <c r="E30" s="238">
        <v>0</v>
      </c>
      <c r="F30" s="238">
        <v>0</v>
      </c>
      <c r="G30" s="84">
        <v>1</v>
      </c>
      <c r="H30" s="84">
        <v>100</v>
      </c>
      <c r="I30" s="104"/>
      <c r="J30" s="238">
        <v>0</v>
      </c>
      <c r="K30" s="238">
        <v>0</v>
      </c>
      <c r="L30" s="238">
        <v>0</v>
      </c>
      <c r="M30" s="238">
        <v>0</v>
      </c>
      <c r="N30" s="84">
        <v>0</v>
      </c>
      <c r="O30" s="84">
        <v>0</v>
      </c>
      <c r="P30" s="104"/>
      <c r="Q30" s="84">
        <v>1</v>
      </c>
    </row>
    <row r="31" spans="1:17">
      <c r="A31" s="99" t="s">
        <v>311</v>
      </c>
      <c r="B31" s="104"/>
      <c r="C31" s="238">
        <v>0</v>
      </c>
      <c r="D31" s="238">
        <v>0</v>
      </c>
      <c r="E31" s="238">
        <v>0</v>
      </c>
      <c r="F31" s="238">
        <v>0</v>
      </c>
      <c r="G31" s="84">
        <v>0</v>
      </c>
      <c r="H31" s="84">
        <v>0</v>
      </c>
      <c r="I31" s="104"/>
      <c r="J31" s="238">
        <v>0</v>
      </c>
      <c r="K31" s="238">
        <v>1</v>
      </c>
      <c r="L31" s="238">
        <v>0</v>
      </c>
      <c r="M31" s="238">
        <v>0</v>
      </c>
      <c r="N31" s="84">
        <v>1</v>
      </c>
      <c r="O31" s="84">
        <v>100</v>
      </c>
      <c r="P31" s="104"/>
      <c r="Q31" s="84">
        <v>1</v>
      </c>
    </row>
    <row r="32" spans="1:17">
      <c r="A32" s="99" t="s">
        <v>312</v>
      </c>
      <c r="B32" s="104"/>
      <c r="C32" s="238">
        <v>0</v>
      </c>
      <c r="D32" s="238">
        <v>0</v>
      </c>
      <c r="E32" s="238">
        <v>4</v>
      </c>
      <c r="F32" s="238">
        <v>0</v>
      </c>
      <c r="G32" s="84">
        <v>4</v>
      </c>
      <c r="H32" s="84">
        <v>100</v>
      </c>
      <c r="I32" s="104"/>
      <c r="J32" s="238">
        <v>0</v>
      </c>
      <c r="K32" s="238">
        <v>0</v>
      </c>
      <c r="L32" s="238">
        <v>0</v>
      </c>
      <c r="M32" s="238">
        <v>0</v>
      </c>
      <c r="N32" s="84">
        <v>0</v>
      </c>
      <c r="O32" s="84">
        <v>0</v>
      </c>
      <c r="P32" s="104"/>
      <c r="Q32" s="84">
        <v>4</v>
      </c>
    </row>
    <row r="33" spans="1:17">
      <c r="A33" s="99" t="s">
        <v>313</v>
      </c>
      <c r="B33" s="104"/>
      <c r="C33" s="238">
        <v>2</v>
      </c>
      <c r="D33" s="238">
        <v>0</v>
      </c>
      <c r="E33" s="238">
        <v>5</v>
      </c>
      <c r="F33" s="238">
        <v>0</v>
      </c>
      <c r="G33" s="84">
        <v>7</v>
      </c>
      <c r="H33" s="84">
        <v>100</v>
      </c>
      <c r="I33" s="104"/>
      <c r="J33" s="238">
        <v>0</v>
      </c>
      <c r="K33" s="238">
        <v>0</v>
      </c>
      <c r="L33" s="238">
        <v>0</v>
      </c>
      <c r="M33" s="238">
        <v>0</v>
      </c>
      <c r="N33" s="84">
        <v>0</v>
      </c>
      <c r="O33" s="84">
        <v>0</v>
      </c>
      <c r="P33" s="104"/>
      <c r="Q33" s="84">
        <v>7</v>
      </c>
    </row>
    <row r="34" spans="1:17">
      <c r="A34" s="99" t="s">
        <v>314</v>
      </c>
      <c r="B34" s="104"/>
      <c r="C34" s="238">
        <v>0</v>
      </c>
      <c r="D34" s="238">
        <v>0</v>
      </c>
      <c r="E34" s="238">
        <v>1</v>
      </c>
      <c r="F34" s="238">
        <v>0</v>
      </c>
      <c r="G34" s="84">
        <v>1</v>
      </c>
      <c r="H34" s="84">
        <v>100</v>
      </c>
      <c r="I34" s="104"/>
      <c r="J34" s="238">
        <v>0</v>
      </c>
      <c r="K34" s="238">
        <v>0</v>
      </c>
      <c r="L34" s="238">
        <v>0</v>
      </c>
      <c r="M34" s="238">
        <v>0</v>
      </c>
      <c r="N34" s="84">
        <v>0</v>
      </c>
      <c r="O34" s="84">
        <v>0</v>
      </c>
      <c r="P34" s="104"/>
      <c r="Q34" s="84">
        <v>1</v>
      </c>
    </row>
    <row r="35" spans="1:17">
      <c r="A35" s="99" t="s">
        <v>315</v>
      </c>
      <c r="B35" s="104"/>
      <c r="C35" s="238">
        <v>175</v>
      </c>
      <c r="D35" s="238">
        <v>1</v>
      </c>
      <c r="E35" s="238">
        <v>332</v>
      </c>
      <c r="F35" s="238">
        <v>5</v>
      </c>
      <c r="G35" s="84">
        <v>513</v>
      </c>
      <c r="H35" s="84">
        <v>96</v>
      </c>
      <c r="I35" s="104"/>
      <c r="J35" s="238">
        <v>4</v>
      </c>
      <c r="K35" s="238">
        <v>2</v>
      </c>
      <c r="L35" s="238">
        <v>13</v>
      </c>
      <c r="M35" s="238">
        <v>3</v>
      </c>
      <c r="N35" s="84">
        <v>22</v>
      </c>
      <c r="O35" s="84">
        <v>4</v>
      </c>
      <c r="P35" s="104"/>
      <c r="Q35" s="84">
        <v>535</v>
      </c>
    </row>
    <row r="36" spans="1:17">
      <c r="A36" s="99" t="s">
        <v>316</v>
      </c>
      <c r="B36" s="104"/>
      <c r="C36" s="238">
        <v>15</v>
      </c>
      <c r="D36" s="238">
        <v>0</v>
      </c>
      <c r="E36" s="238">
        <v>76</v>
      </c>
      <c r="F36" s="238">
        <v>0</v>
      </c>
      <c r="G36" s="84">
        <v>91</v>
      </c>
      <c r="H36" s="84">
        <v>95</v>
      </c>
      <c r="I36" s="104"/>
      <c r="J36" s="238">
        <v>2</v>
      </c>
      <c r="K36" s="238">
        <v>0</v>
      </c>
      <c r="L36" s="238">
        <v>3</v>
      </c>
      <c r="M36" s="238">
        <v>0</v>
      </c>
      <c r="N36" s="84">
        <v>5</v>
      </c>
      <c r="O36" s="84">
        <v>5</v>
      </c>
      <c r="P36" s="104"/>
      <c r="Q36" s="84">
        <v>96</v>
      </c>
    </row>
    <row r="37" spans="1:17">
      <c r="A37" s="99" t="s">
        <v>317</v>
      </c>
      <c r="B37" s="104"/>
      <c r="C37" s="238">
        <v>42</v>
      </c>
      <c r="D37" s="238">
        <v>3</v>
      </c>
      <c r="E37" s="238">
        <v>106</v>
      </c>
      <c r="F37" s="238">
        <v>7</v>
      </c>
      <c r="G37" s="84">
        <v>158</v>
      </c>
      <c r="H37" s="84">
        <v>99</v>
      </c>
      <c r="I37" s="104"/>
      <c r="J37" s="238">
        <v>1</v>
      </c>
      <c r="K37" s="238">
        <v>0</v>
      </c>
      <c r="L37" s="238">
        <v>0</v>
      </c>
      <c r="M37" s="238">
        <v>0</v>
      </c>
      <c r="N37" s="84">
        <v>1</v>
      </c>
      <c r="O37" s="84">
        <v>1</v>
      </c>
      <c r="P37" s="104"/>
      <c r="Q37" s="84">
        <v>159</v>
      </c>
    </row>
    <row r="38" spans="1:17">
      <c r="A38" s="99" t="s">
        <v>318</v>
      </c>
      <c r="B38" s="104"/>
      <c r="C38" s="238">
        <v>148</v>
      </c>
      <c r="D38" s="238">
        <v>13</v>
      </c>
      <c r="E38" s="238">
        <v>180</v>
      </c>
      <c r="F38" s="238">
        <v>1</v>
      </c>
      <c r="G38" s="84">
        <v>342</v>
      </c>
      <c r="H38" s="84">
        <v>99</v>
      </c>
      <c r="I38" s="104"/>
      <c r="J38" s="238">
        <v>2</v>
      </c>
      <c r="K38" s="238">
        <v>1</v>
      </c>
      <c r="L38" s="238">
        <v>1</v>
      </c>
      <c r="M38" s="238">
        <v>0</v>
      </c>
      <c r="N38" s="84">
        <v>4</v>
      </c>
      <c r="O38" s="84">
        <v>1</v>
      </c>
      <c r="P38" s="104"/>
      <c r="Q38" s="84">
        <v>346</v>
      </c>
    </row>
    <row r="39" spans="1:17">
      <c r="A39" s="99" t="s">
        <v>319</v>
      </c>
      <c r="B39" s="104"/>
      <c r="C39" s="238">
        <v>76</v>
      </c>
      <c r="D39" s="238">
        <v>2</v>
      </c>
      <c r="E39" s="238">
        <v>79</v>
      </c>
      <c r="F39" s="238">
        <v>2</v>
      </c>
      <c r="G39" s="84">
        <v>159</v>
      </c>
      <c r="H39" s="84">
        <v>95</v>
      </c>
      <c r="I39" s="104"/>
      <c r="J39" s="238">
        <v>4</v>
      </c>
      <c r="K39" s="238">
        <v>0</v>
      </c>
      <c r="L39" s="238">
        <v>4</v>
      </c>
      <c r="M39" s="238">
        <v>1</v>
      </c>
      <c r="N39" s="84">
        <v>9</v>
      </c>
      <c r="O39" s="84">
        <v>5</v>
      </c>
      <c r="P39" s="104"/>
      <c r="Q39" s="84">
        <v>168</v>
      </c>
    </row>
    <row r="40" spans="1:17">
      <c r="A40" s="99" t="s">
        <v>320</v>
      </c>
      <c r="B40" s="104"/>
      <c r="C40" s="238">
        <v>124</v>
      </c>
      <c r="D40" s="238">
        <v>5</v>
      </c>
      <c r="E40" s="238">
        <v>256</v>
      </c>
      <c r="F40" s="238">
        <v>10</v>
      </c>
      <c r="G40" s="84">
        <v>395</v>
      </c>
      <c r="H40" s="84">
        <v>94</v>
      </c>
      <c r="I40" s="104"/>
      <c r="J40" s="238">
        <v>12</v>
      </c>
      <c r="K40" s="238">
        <v>1</v>
      </c>
      <c r="L40" s="238">
        <v>12</v>
      </c>
      <c r="M40" s="238">
        <v>1</v>
      </c>
      <c r="N40" s="84">
        <v>26</v>
      </c>
      <c r="O40" s="84">
        <v>6</v>
      </c>
      <c r="P40" s="104"/>
      <c r="Q40" s="84">
        <v>421</v>
      </c>
    </row>
    <row r="41" spans="1:17">
      <c r="A41" s="99" t="s">
        <v>321</v>
      </c>
      <c r="B41" s="104"/>
      <c r="C41" s="238">
        <v>459</v>
      </c>
      <c r="D41" s="238">
        <v>23</v>
      </c>
      <c r="E41" s="238">
        <v>976</v>
      </c>
      <c r="F41" s="238">
        <v>39</v>
      </c>
      <c r="G41" s="86">
        <v>1497</v>
      </c>
      <c r="H41" s="84">
        <v>97</v>
      </c>
      <c r="I41" s="104"/>
      <c r="J41" s="238">
        <v>12</v>
      </c>
      <c r="K41" s="238">
        <v>3</v>
      </c>
      <c r="L41" s="238">
        <v>36</v>
      </c>
      <c r="M41" s="238">
        <v>2</v>
      </c>
      <c r="N41" s="84">
        <v>53</v>
      </c>
      <c r="O41" s="84">
        <v>3</v>
      </c>
      <c r="P41" s="104"/>
      <c r="Q41" s="86">
        <v>1550</v>
      </c>
    </row>
    <row r="42" spans="1:17">
      <c r="A42" s="99" t="s">
        <v>322</v>
      </c>
      <c r="B42" s="104"/>
      <c r="C42" s="238">
        <v>0</v>
      </c>
      <c r="D42" s="238">
        <v>0</v>
      </c>
      <c r="E42" s="238">
        <v>2</v>
      </c>
      <c r="F42" s="238">
        <v>0</v>
      </c>
      <c r="G42" s="84">
        <v>2</v>
      </c>
      <c r="H42" s="84">
        <v>100</v>
      </c>
      <c r="I42" s="104"/>
      <c r="J42" s="238">
        <v>0</v>
      </c>
      <c r="K42" s="238">
        <v>0</v>
      </c>
      <c r="L42" s="238">
        <v>0</v>
      </c>
      <c r="M42" s="238">
        <v>0</v>
      </c>
      <c r="N42" s="84">
        <v>0</v>
      </c>
      <c r="O42" s="84">
        <v>0</v>
      </c>
      <c r="P42" s="104"/>
      <c r="Q42" s="84">
        <v>2</v>
      </c>
    </row>
    <row r="43" spans="1:17">
      <c r="A43" s="99" t="s">
        <v>323</v>
      </c>
      <c r="B43" s="104"/>
      <c r="C43" s="238">
        <v>83</v>
      </c>
      <c r="D43" s="238">
        <v>6</v>
      </c>
      <c r="E43" s="238">
        <v>298</v>
      </c>
      <c r="F43" s="238">
        <v>13</v>
      </c>
      <c r="G43" s="84">
        <v>400</v>
      </c>
      <c r="H43" s="84">
        <v>96</v>
      </c>
      <c r="I43" s="104"/>
      <c r="J43" s="238">
        <v>7</v>
      </c>
      <c r="K43" s="238">
        <v>0</v>
      </c>
      <c r="L43" s="238">
        <v>7</v>
      </c>
      <c r="M43" s="238">
        <v>3</v>
      </c>
      <c r="N43" s="84">
        <v>17</v>
      </c>
      <c r="O43" s="84">
        <v>4</v>
      </c>
      <c r="P43" s="104"/>
      <c r="Q43" s="84">
        <v>417</v>
      </c>
    </row>
    <row r="44" spans="1:17">
      <c r="A44" s="99" t="s">
        <v>324</v>
      </c>
      <c r="B44" s="104"/>
      <c r="C44" s="238">
        <v>0</v>
      </c>
      <c r="D44" s="238">
        <v>0</v>
      </c>
      <c r="E44" s="238">
        <v>1</v>
      </c>
      <c r="F44" s="238">
        <v>0</v>
      </c>
      <c r="G44" s="84">
        <v>1</v>
      </c>
      <c r="H44" s="84">
        <v>100</v>
      </c>
      <c r="I44" s="104"/>
      <c r="J44" s="238">
        <v>0</v>
      </c>
      <c r="K44" s="238">
        <v>0</v>
      </c>
      <c r="L44" s="238">
        <v>0</v>
      </c>
      <c r="M44" s="238">
        <v>0</v>
      </c>
      <c r="N44" s="84">
        <v>0</v>
      </c>
      <c r="O44" s="84">
        <v>0</v>
      </c>
      <c r="P44" s="104"/>
      <c r="Q44" s="84">
        <v>1</v>
      </c>
    </row>
    <row r="45" spans="1:17">
      <c r="A45" s="99" t="s">
        <v>325</v>
      </c>
      <c r="B45" s="104"/>
      <c r="C45" s="238">
        <v>4</v>
      </c>
      <c r="D45" s="238">
        <v>0</v>
      </c>
      <c r="E45" s="238">
        <v>5</v>
      </c>
      <c r="F45" s="238">
        <v>0</v>
      </c>
      <c r="G45" s="84">
        <v>9</v>
      </c>
      <c r="H45" s="84">
        <v>100</v>
      </c>
      <c r="I45" s="104"/>
      <c r="J45" s="238">
        <v>0</v>
      </c>
      <c r="K45" s="238">
        <v>0</v>
      </c>
      <c r="L45" s="238">
        <v>0</v>
      </c>
      <c r="M45" s="238">
        <v>0</v>
      </c>
      <c r="N45" s="84">
        <v>0</v>
      </c>
      <c r="O45" s="84">
        <v>0</v>
      </c>
      <c r="P45" s="104"/>
      <c r="Q45" s="84">
        <v>9</v>
      </c>
    </row>
    <row r="46" spans="1:17">
      <c r="A46" s="99" t="s">
        <v>326</v>
      </c>
      <c r="B46" s="104"/>
      <c r="C46" s="238">
        <v>3</v>
      </c>
      <c r="D46" s="238">
        <v>0</v>
      </c>
      <c r="E46" s="238">
        <v>2</v>
      </c>
      <c r="F46" s="238">
        <v>0</v>
      </c>
      <c r="G46" s="84">
        <v>5</v>
      </c>
      <c r="H46" s="84">
        <v>100</v>
      </c>
      <c r="I46" s="104"/>
      <c r="J46" s="238">
        <v>0</v>
      </c>
      <c r="K46" s="238">
        <v>0</v>
      </c>
      <c r="L46" s="238">
        <v>0</v>
      </c>
      <c r="M46" s="238">
        <v>0</v>
      </c>
      <c r="N46" s="84">
        <v>0</v>
      </c>
      <c r="O46" s="84">
        <v>0</v>
      </c>
      <c r="P46" s="104"/>
      <c r="Q46" s="84">
        <v>5</v>
      </c>
    </row>
    <row r="47" spans="1:17">
      <c r="A47" s="99" t="s">
        <v>327</v>
      </c>
      <c r="B47" s="104"/>
      <c r="C47" s="238">
        <v>1</v>
      </c>
      <c r="D47" s="238">
        <v>0</v>
      </c>
      <c r="E47" s="238">
        <v>0</v>
      </c>
      <c r="F47" s="238">
        <v>0</v>
      </c>
      <c r="G47" s="84">
        <v>1</v>
      </c>
      <c r="H47" s="84">
        <v>100</v>
      </c>
      <c r="I47" s="104"/>
      <c r="J47" s="238">
        <v>0</v>
      </c>
      <c r="K47" s="238">
        <v>0</v>
      </c>
      <c r="L47" s="238">
        <v>0</v>
      </c>
      <c r="M47" s="238">
        <v>0</v>
      </c>
      <c r="N47" s="84">
        <v>0</v>
      </c>
      <c r="O47" s="84">
        <v>0</v>
      </c>
      <c r="P47" s="104"/>
      <c r="Q47" s="84">
        <v>1</v>
      </c>
    </row>
    <row r="48" spans="1:17">
      <c r="A48" s="99" t="s">
        <v>328</v>
      </c>
      <c r="B48" s="104"/>
      <c r="C48" s="238">
        <v>29</v>
      </c>
      <c r="D48" s="238">
        <v>0</v>
      </c>
      <c r="E48" s="238">
        <v>15</v>
      </c>
      <c r="F48" s="238">
        <v>0</v>
      </c>
      <c r="G48" s="84">
        <v>44</v>
      </c>
      <c r="H48" s="84">
        <v>100</v>
      </c>
      <c r="I48" s="104"/>
      <c r="J48" s="238">
        <v>0</v>
      </c>
      <c r="K48" s="238">
        <v>0</v>
      </c>
      <c r="L48" s="238">
        <v>0</v>
      </c>
      <c r="M48" s="238">
        <v>0</v>
      </c>
      <c r="N48" s="84">
        <v>0</v>
      </c>
      <c r="O48" s="84">
        <v>0</v>
      </c>
      <c r="P48" s="104"/>
      <c r="Q48" s="84">
        <v>44</v>
      </c>
    </row>
    <row r="49" spans="1:17">
      <c r="A49" s="99" t="s">
        <v>329</v>
      </c>
      <c r="B49" s="104"/>
      <c r="C49" s="238">
        <v>9</v>
      </c>
      <c r="D49" s="238">
        <v>2</v>
      </c>
      <c r="E49" s="238">
        <v>9</v>
      </c>
      <c r="F49" s="238">
        <v>0</v>
      </c>
      <c r="G49" s="84">
        <v>20</v>
      </c>
      <c r="H49" s="84">
        <v>100</v>
      </c>
      <c r="I49" s="104"/>
      <c r="J49" s="238">
        <v>0</v>
      </c>
      <c r="K49" s="238">
        <v>0</v>
      </c>
      <c r="L49" s="238">
        <v>0</v>
      </c>
      <c r="M49" s="238">
        <v>0</v>
      </c>
      <c r="N49" s="84">
        <v>0</v>
      </c>
      <c r="O49" s="84">
        <v>0</v>
      </c>
      <c r="P49" s="104"/>
      <c r="Q49" s="84">
        <v>20</v>
      </c>
    </row>
    <row r="50" spans="1:17">
      <c r="A50" s="99" t="s">
        <v>358</v>
      </c>
      <c r="B50" s="104"/>
      <c r="C50" s="238">
        <v>0</v>
      </c>
      <c r="D50" s="238">
        <v>0</v>
      </c>
      <c r="E50" s="238">
        <v>2</v>
      </c>
      <c r="F50" s="238">
        <v>0</v>
      </c>
      <c r="G50" s="84">
        <v>2</v>
      </c>
      <c r="H50" s="84">
        <v>100</v>
      </c>
      <c r="I50" s="104"/>
      <c r="J50" s="238">
        <v>0</v>
      </c>
      <c r="K50" s="238">
        <v>0</v>
      </c>
      <c r="L50" s="238">
        <v>0</v>
      </c>
      <c r="M50" s="238">
        <v>0</v>
      </c>
      <c r="N50" s="84">
        <v>0</v>
      </c>
      <c r="O50" s="84">
        <v>0</v>
      </c>
      <c r="P50" s="104"/>
      <c r="Q50" s="84">
        <v>2</v>
      </c>
    </row>
    <row r="51" spans="1:17">
      <c r="A51" s="99" t="s">
        <v>359</v>
      </c>
      <c r="B51" s="104"/>
      <c r="C51" s="238">
        <v>8</v>
      </c>
      <c r="D51" s="238">
        <v>0</v>
      </c>
      <c r="E51" s="238">
        <v>2</v>
      </c>
      <c r="F51" s="238">
        <v>0</v>
      </c>
      <c r="G51" s="84">
        <v>10</v>
      </c>
      <c r="H51" s="84">
        <v>91</v>
      </c>
      <c r="I51" s="104"/>
      <c r="J51" s="238">
        <v>0</v>
      </c>
      <c r="K51" s="238">
        <v>0</v>
      </c>
      <c r="L51" s="238">
        <v>1</v>
      </c>
      <c r="M51" s="238">
        <v>0</v>
      </c>
      <c r="N51" s="84">
        <v>1</v>
      </c>
      <c r="O51" s="84">
        <v>9</v>
      </c>
      <c r="P51" s="104"/>
      <c r="Q51" s="84">
        <v>11</v>
      </c>
    </row>
    <row r="52" spans="1:17">
      <c r="A52" s="99" t="s">
        <v>330</v>
      </c>
      <c r="B52" s="104"/>
      <c r="C52" s="238">
        <v>4</v>
      </c>
      <c r="D52" s="238">
        <v>0</v>
      </c>
      <c r="E52" s="238">
        <v>0</v>
      </c>
      <c r="F52" s="238">
        <v>0</v>
      </c>
      <c r="G52" s="84">
        <v>4</v>
      </c>
      <c r="H52" s="84">
        <v>67</v>
      </c>
      <c r="I52" s="104"/>
      <c r="J52" s="238">
        <v>1</v>
      </c>
      <c r="K52" s="238">
        <v>0</v>
      </c>
      <c r="L52" s="238">
        <v>1</v>
      </c>
      <c r="M52" s="238">
        <v>0</v>
      </c>
      <c r="N52" s="84">
        <v>2</v>
      </c>
      <c r="O52" s="84">
        <v>33</v>
      </c>
      <c r="P52" s="104"/>
      <c r="Q52" s="84">
        <v>6</v>
      </c>
    </row>
    <row r="53" spans="1:17">
      <c r="A53" s="99" t="s">
        <v>331</v>
      </c>
      <c r="B53" s="104"/>
      <c r="C53" s="238">
        <v>89</v>
      </c>
      <c r="D53" s="238">
        <v>0</v>
      </c>
      <c r="E53" s="238">
        <v>360</v>
      </c>
      <c r="F53" s="238">
        <v>7</v>
      </c>
      <c r="G53" s="84">
        <v>456</v>
      </c>
      <c r="H53" s="84">
        <v>98</v>
      </c>
      <c r="I53" s="104"/>
      <c r="J53" s="238">
        <v>3</v>
      </c>
      <c r="K53" s="238">
        <v>0</v>
      </c>
      <c r="L53" s="238">
        <v>8</v>
      </c>
      <c r="M53" s="238">
        <v>0</v>
      </c>
      <c r="N53" s="84">
        <v>11</v>
      </c>
      <c r="O53" s="84">
        <v>2</v>
      </c>
      <c r="P53" s="104"/>
      <c r="Q53" s="84">
        <v>467</v>
      </c>
    </row>
    <row r="54" spans="1:17">
      <c r="A54" s="99" t="s">
        <v>332</v>
      </c>
      <c r="B54" s="104"/>
      <c r="C54" s="238">
        <v>35</v>
      </c>
      <c r="D54" s="238">
        <v>3</v>
      </c>
      <c r="E54" s="238">
        <v>48</v>
      </c>
      <c r="F54" s="238">
        <v>4</v>
      </c>
      <c r="G54" s="84">
        <v>90</v>
      </c>
      <c r="H54" s="84">
        <v>92</v>
      </c>
      <c r="I54" s="104"/>
      <c r="J54" s="238">
        <v>3</v>
      </c>
      <c r="K54" s="238">
        <v>0</v>
      </c>
      <c r="L54" s="238">
        <v>5</v>
      </c>
      <c r="M54" s="238">
        <v>0</v>
      </c>
      <c r="N54" s="84">
        <v>8</v>
      </c>
      <c r="O54" s="84">
        <v>8</v>
      </c>
      <c r="P54" s="104"/>
      <c r="Q54" s="84">
        <v>98</v>
      </c>
    </row>
    <row r="55" spans="1:17">
      <c r="A55" s="99" t="s">
        <v>333</v>
      </c>
      <c r="B55" s="104"/>
      <c r="C55" s="238">
        <v>7</v>
      </c>
      <c r="D55" s="238">
        <v>0</v>
      </c>
      <c r="E55" s="238">
        <v>14</v>
      </c>
      <c r="F55" s="238">
        <v>1</v>
      </c>
      <c r="G55" s="84">
        <v>22</v>
      </c>
      <c r="H55" s="84">
        <v>56</v>
      </c>
      <c r="I55" s="104"/>
      <c r="J55" s="238">
        <v>5</v>
      </c>
      <c r="K55" s="238">
        <v>0</v>
      </c>
      <c r="L55" s="238">
        <v>12</v>
      </c>
      <c r="M55" s="238">
        <v>0</v>
      </c>
      <c r="N55" s="84">
        <v>17</v>
      </c>
      <c r="O55" s="84">
        <v>44</v>
      </c>
      <c r="P55" s="104"/>
      <c r="Q55" s="84">
        <v>39</v>
      </c>
    </row>
    <row r="56" spans="1:17">
      <c r="A56" s="99" t="s">
        <v>334</v>
      </c>
      <c r="B56" s="104"/>
      <c r="C56" s="238">
        <v>35</v>
      </c>
      <c r="D56" s="238">
        <v>1</v>
      </c>
      <c r="E56" s="238">
        <v>88</v>
      </c>
      <c r="F56" s="238">
        <v>0</v>
      </c>
      <c r="G56" s="84">
        <v>124</v>
      </c>
      <c r="H56" s="84">
        <v>99</v>
      </c>
      <c r="I56" s="104"/>
      <c r="J56" s="238">
        <v>1</v>
      </c>
      <c r="K56" s="238">
        <v>0</v>
      </c>
      <c r="L56" s="238">
        <v>0</v>
      </c>
      <c r="M56" s="238">
        <v>0</v>
      </c>
      <c r="N56" s="84">
        <v>1</v>
      </c>
      <c r="O56" s="84">
        <v>1</v>
      </c>
      <c r="P56" s="104"/>
      <c r="Q56" s="84">
        <v>125</v>
      </c>
    </row>
    <row r="57" spans="1:17">
      <c r="A57" s="99" t="s">
        <v>335</v>
      </c>
      <c r="B57" s="104"/>
      <c r="C57" s="238">
        <v>3</v>
      </c>
      <c r="D57" s="238">
        <v>0</v>
      </c>
      <c r="E57" s="238">
        <v>4</v>
      </c>
      <c r="F57" s="238">
        <v>0</v>
      </c>
      <c r="G57" s="84">
        <v>7</v>
      </c>
      <c r="H57" s="84">
        <v>64</v>
      </c>
      <c r="I57" s="104"/>
      <c r="J57" s="238">
        <v>1</v>
      </c>
      <c r="K57" s="238">
        <v>0</v>
      </c>
      <c r="L57" s="238">
        <v>3</v>
      </c>
      <c r="M57" s="238">
        <v>0</v>
      </c>
      <c r="N57" s="84">
        <v>4</v>
      </c>
      <c r="O57" s="84">
        <v>36</v>
      </c>
      <c r="P57" s="104"/>
      <c r="Q57" s="84">
        <v>11</v>
      </c>
    </row>
    <row r="58" spans="1:17">
      <c r="A58" s="99" t="s">
        <v>336</v>
      </c>
      <c r="B58" s="104"/>
      <c r="C58" s="238">
        <v>0</v>
      </c>
      <c r="D58" s="238">
        <v>0</v>
      </c>
      <c r="E58" s="238">
        <v>2</v>
      </c>
      <c r="F58" s="238">
        <v>0</v>
      </c>
      <c r="G58" s="84">
        <v>2</v>
      </c>
      <c r="H58" s="84">
        <v>100</v>
      </c>
      <c r="I58" s="104"/>
      <c r="J58" s="238">
        <v>0</v>
      </c>
      <c r="K58" s="238">
        <v>0</v>
      </c>
      <c r="L58" s="238">
        <v>0</v>
      </c>
      <c r="M58" s="238">
        <v>0</v>
      </c>
      <c r="N58" s="84">
        <v>0</v>
      </c>
      <c r="O58" s="84">
        <v>0</v>
      </c>
      <c r="P58" s="104"/>
      <c r="Q58" s="84">
        <v>2</v>
      </c>
    </row>
    <row r="59" spans="1:17">
      <c r="A59" s="99" t="s">
        <v>337</v>
      </c>
      <c r="B59" s="104"/>
      <c r="C59" s="238">
        <v>38</v>
      </c>
      <c r="D59" s="238">
        <v>1</v>
      </c>
      <c r="E59" s="238">
        <v>105</v>
      </c>
      <c r="F59" s="238">
        <v>1</v>
      </c>
      <c r="G59" s="84">
        <v>145</v>
      </c>
      <c r="H59" s="84">
        <v>98</v>
      </c>
      <c r="I59" s="104"/>
      <c r="J59" s="238">
        <v>2</v>
      </c>
      <c r="K59" s="238">
        <v>0</v>
      </c>
      <c r="L59" s="238">
        <v>1</v>
      </c>
      <c r="M59" s="238">
        <v>0</v>
      </c>
      <c r="N59" s="84">
        <v>3</v>
      </c>
      <c r="O59" s="84">
        <v>2</v>
      </c>
      <c r="P59" s="104"/>
      <c r="Q59" s="84">
        <v>148</v>
      </c>
    </row>
    <row r="60" spans="1:17">
      <c r="A60" s="99" t="s">
        <v>338</v>
      </c>
      <c r="B60" s="104"/>
      <c r="C60" s="238">
        <v>3</v>
      </c>
      <c r="D60" s="238">
        <v>1</v>
      </c>
      <c r="E60" s="238">
        <v>14</v>
      </c>
      <c r="F60" s="238">
        <v>0</v>
      </c>
      <c r="G60" s="84">
        <v>18</v>
      </c>
      <c r="H60" s="84">
        <v>100</v>
      </c>
      <c r="I60" s="104"/>
      <c r="J60" s="238">
        <v>0</v>
      </c>
      <c r="K60" s="238">
        <v>0</v>
      </c>
      <c r="L60" s="238">
        <v>0</v>
      </c>
      <c r="M60" s="238">
        <v>0</v>
      </c>
      <c r="N60" s="84">
        <v>0</v>
      </c>
      <c r="O60" s="84">
        <v>0</v>
      </c>
      <c r="P60" s="104"/>
      <c r="Q60" s="84">
        <v>18</v>
      </c>
    </row>
    <row r="61" spans="1:17">
      <c r="A61" s="99" t="s">
        <v>339</v>
      </c>
      <c r="B61" s="104"/>
      <c r="C61" s="238">
        <v>108</v>
      </c>
      <c r="D61" s="238">
        <v>5</v>
      </c>
      <c r="E61" s="238">
        <v>135</v>
      </c>
      <c r="F61" s="238">
        <v>1</v>
      </c>
      <c r="G61" s="84">
        <v>249</v>
      </c>
      <c r="H61" s="84">
        <v>98</v>
      </c>
      <c r="I61" s="104"/>
      <c r="J61" s="238">
        <v>1</v>
      </c>
      <c r="K61" s="238">
        <v>0</v>
      </c>
      <c r="L61" s="238">
        <v>4</v>
      </c>
      <c r="M61" s="238">
        <v>1</v>
      </c>
      <c r="N61" s="84">
        <v>6</v>
      </c>
      <c r="O61" s="84">
        <v>2</v>
      </c>
      <c r="P61" s="104"/>
      <c r="Q61" s="84">
        <v>255</v>
      </c>
    </row>
    <row r="62" spans="1:17">
      <c r="A62" s="99" t="s">
        <v>340</v>
      </c>
      <c r="B62" s="104"/>
      <c r="C62" s="238">
        <v>9</v>
      </c>
      <c r="D62" s="238">
        <v>0</v>
      </c>
      <c r="E62" s="238">
        <v>14</v>
      </c>
      <c r="F62" s="238">
        <v>0</v>
      </c>
      <c r="G62" s="84">
        <v>23</v>
      </c>
      <c r="H62" s="84">
        <v>88</v>
      </c>
      <c r="I62" s="104"/>
      <c r="J62" s="238">
        <v>1</v>
      </c>
      <c r="K62" s="238">
        <v>0</v>
      </c>
      <c r="L62" s="238">
        <v>2</v>
      </c>
      <c r="M62" s="238">
        <v>0</v>
      </c>
      <c r="N62" s="84">
        <v>3</v>
      </c>
      <c r="O62" s="84">
        <v>12</v>
      </c>
      <c r="P62" s="104"/>
      <c r="Q62" s="84">
        <v>26</v>
      </c>
    </row>
    <row r="63" spans="1:17">
      <c r="A63" s="99" t="s">
        <v>341</v>
      </c>
      <c r="B63" s="104"/>
      <c r="C63" s="238">
        <v>210</v>
      </c>
      <c r="D63" s="238">
        <v>10</v>
      </c>
      <c r="E63" s="238">
        <v>236</v>
      </c>
      <c r="F63" s="238">
        <v>1</v>
      </c>
      <c r="G63" s="84">
        <v>457</v>
      </c>
      <c r="H63" s="84">
        <v>99</v>
      </c>
      <c r="I63" s="104"/>
      <c r="J63" s="238">
        <v>2</v>
      </c>
      <c r="K63" s="238">
        <v>0</v>
      </c>
      <c r="L63" s="238">
        <v>3</v>
      </c>
      <c r="M63" s="238">
        <v>0</v>
      </c>
      <c r="N63" s="84">
        <v>5</v>
      </c>
      <c r="O63" s="84">
        <v>1</v>
      </c>
      <c r="P63" s="104"/>
      <c r="Q63" s="84">
        <v>462</v>
      </c>
    </row>
    <row r="64" spans="1:17">
      <c r="A64" s="99" t="s">
        <v>342</v>
      </c>
      <c r="B64" s="104"/>
      <c r="C64" s="238">
        <v>201</v>
      </c>
      <c r="D64" s="238">
        <v>11</v>
      </c>
      <c r="E64" s="238">
        <v>172</v>
      </c>
      <c r="F64" s="238">
        <v>5</v>
      </c>
      <c r="G64" s="84">
        <v>389</v>
      </c>
      <c r="H64" s="84">
        <v>93</v>
      </c>
      <c r="I64" s="104"/>
      <c r="J64" s="238">
        <v>12</v>
      </c>
      <c r="K64" s="238">
        <v>1</v>
      </c>
      <c r="L64" s="238">
        <v>13</v>
      </c>
      <c r="M64" s="238">
        <v>3</v>
      </c>
      <c r="N64" s="84">
        <v>29</v>
      </c>
      <c r="O64" s="84">
        <v>7</v>
      </c>
      <c r="P64" s="104"/>
      <c r="Q64" s="84">
        <v>418</v>
      </c>
    </row>
    <row r="65" spans="1:17">
      <c r="A65" s="99" t="s">
        <v>343</v>
      </c>
      <c r="B65" s="104"/>
      <c r="C65" s="238">
        <v>14</v>
      </c>
      <c r="D65" s="238">
        <v>0</v>
      </c>
      <c r="E65" s="238">
        <v>30</v>
      </c>
      <c r="F65" s="238">
        <v>1</v>
      </c>
      <c r="G65" s="84">
        <v>45</v>
      </c>
      <c r="H65" s="84">
        <v>70</v>
      </c>
      <c r="I65" s="104"/>
      <c r="J65" s="238">
        <v>14</v>
      </c>
      <c r="K65" s="238">
        <v>0</v>
      </c>
      <c r="L65" s="238">
        <v>5</v>
      </c>
      <c r="M65" s="238">
        <v>0</v>
      </c>
      <c r="N65" s="84">
        <v>19</v>
      </c>
      <c r="O65" s="84">
        <v>30</v>
      </c>
      <c r="P65" s="104"/>
      <c r="Q65" s="84">
        <v>64</v>
      </c>
    </row>
    <row r="66" spans="1:17">
      <c r="A66" s="99" t="s">
        <v>344</v>
      </c>
      <c r="B66" s="104"/>
      <c r="C66" s="238">
        <v>254</v>
      </c>
      <c r="D66" s="238">
        <v>11</v>
      </c>
      <c r="E66" s="238">
        <v>243</v>
      </c>
      <c r="F66" s="238">
        <v>10</v>
      </c>
      <c r="G66" s="84">
        <v>518</v>
      </c>
      <c r="H66" s="84">
        <v>90</v>
      </c>
      <c r="I66" s="104"/>
      <c r="J66" s="238">
        <v>26</v>
      </c>
      <c r="K66" s="238">
        <v>2</v>
      </c>
      <c r="L66" s="238">
        <v>28</v>
      </c>
      <c r="M66" s="238">
        <v>0</v>
      </c>
      <c r="N66" s="84">
        <v>56</v>
      </c>
      <c r="O66" s="84">
        <v>10</v>
      </c>
      <c r="P66" s="104"/>
      <c r="Q66" s="84">
        <v>574</v>
      </c>
    </row>
    <row r="67" spans="1:17">
      <c r="A67" s="99" t="s">
        <v>345</v>
      </c>
      <c r="B67" s="104"/>
      <c r="C67" s="238">
        <v>33</v>
      </c>
      <c r="D67" s="238">
        <v>0</v>
      </c>
      <c r="E67" s="238">
        <v>32</v>
      </c>
      <c r="F67" s="238">
        <v>0</v>
      </c>
      <c r="G67" s="84">
        <v>65</v>
      </c>
      <c r="H67" s="84">
        <v>97</v>
      </c>
      <c r="I67" s="104"/>
      <c r="J67" s="238">
        <v>2</v>
      </c>
      <c r="K67" s="238">
        <v>0</v>
      </c>
      <c r="L67" s="238">
        <v>0</v>
      </c>
      <c r="M67" s="238">
        <v>0</v>
      </c>
      <c r="N67" s="84">
        <v>2</v>
      </c>
      <c r="O67" s="84">
        <v>3</v>
      </c>
      <c r="P67" s="104"/>
      <c r="Q67" s="84">
        <v>67</v>
      </c>
    </row>
    <row r="68" spans="1:17">
      <c r="A68" s="99" t="s">
        <v>360</v>
      </c>
      <c r="B68" s="104"/>
      <c r="C68" s="238">
        <v>40</v>
      </c>
      <c r="D68" s="238">
        <v>4</v>
      </c>
      <c r="E68" s="238">
        <v>66</v>
      </c>
      <c r="F68" s="238">
        <v>13</v>
      </c>
      <c r="G68" s="84">
        <v>123</v>
      </c>
      <c r="H68" s="84">
        <v>91</v>
      </c>
      <c r="I68" s="104"/>
      <c r="J68" s="238">
        <v>5</v>
      </c>
      <c r="K68" s="238">
        <v>0</v>
      </c>
      <c r="L68" s="238">
        <v>6</v>
      </c>
      <c r="M68" s="238">
        <v>1</v>
      </c>
      <c r="N68" s="84">
        <v>12</v>
      </c>
      <c r="O68" s="84">
        <v>9</v>
      </c>
      <c r="P68" s="104"/>
      <c r="Q68" s="83">
        <v>135</v>
      </c>
    </row>
    <row r="69" spans="1:17">
      <c r="A69" s="99" t="s">
        <v>352</v>
      </c>
      <c r="B69" s="104"/>
      <c r="C69" s="238">
        <v>41</v>
      </c>
      <c r="D69" s="238">
        <v>4</v>
      </c>
      <c r="E69" s="238">
        <v>40</v>
      </c>
      <c r="F69" s="238">
        <v>2</v>
      </c>
      <c r="G69" s="84">
        <v>87</v>
      </c>
      <c r="H69" s="84">
        <v>79</v>
      </c>
      <c r="I69" s="104"/>
      <c r="J69" s="238">
        <v>7</v>
      </c>
      <c r="K69" s="238">
        <v>0</v>
      </c>
      <c r="L69" s="238">
        <v>16</v>
      </c>
      <c r="M69" s="238">
        <v>0</v>
      </c>
      <c r="N69" s="84">
        <v>23</v>
      </c>
      <c r="O69" s="84">
        <v>21</v>
      </c>
      <c r="P69" s="104"/>
      <c r="Q69" s="83">
        <v>110</v>
      </c>
    </row>
    <row r="70" spans="1:17" ht="8.1" customHeight="1">
      <c r="A70" s="106"/>
      <c r="B70" s="55"/>
      <c r="C70" s="105"/>
      <c r="D70" s="105"/>
      <c r="E70" s="105"/>
      <c r="F70" s="105"/>
      <c r="G70" s="105"/>
      <c r="H70" s="105"/>
      <c r="I70" s="55"/>
      <c r="J70" s="105"/>
      <c r="K70" s="105"/>
      <c r="L70" s="105"/>
      <c r="M70" s="105"/>
      <c r="N70" s="105"/>
      <c r="O70" s="105"/>
      <c r="P70" s="55"/>
      <c r="Q70" s="105"/>
    </row>
    <row r="71" spans="1:17" ht="29.25" customHeight="1">
      <c r="A71" s="101" t="s">
        <v>90</v>
      </c>
      <c r="B71" s="104"/>
      <c r="C71" s="102">
        <v>2721</v>
      </c>
      <c r="D71" s="103">
        <v>118</v>
      </c>
      <c r="E71" s="102">
        <v>4580</v>
      </c>
      <c r="F71" s="103">
        <v>140</v>
      </c>
      <c r="G71" s="102">
        <v>7559</v>
      </c>
      <c r="H71" s="103">
        <v>95</v>
      </c>
      <c r="I71" s="104"/>
      <c r="J71" s="103">
        <v>143</v>
      </c>
      <c r="K71" s="103">
        <v>11</v>
      </c>
      <c r="L71" s="103">
        <v>209</v>
      </c>
      <c r="M71" s="103">
        <v>16</v>
      </c>
      <c r="N71" s="103">
        <v>379</v>
      </c>
      <c r="O71" s="103">
        <v>5</v>
      </c>
      <c r="P71" s="104"/>
      <c r="Q71" s="102">
        <v>7938</v>
      </c>
    </row>
    <row r="72" spans="1:17">
      <c r="A72" s="55"/>
    </row>
    <row r="73" spans="1:17" s="100" customFormat="1" ht="15" customHeight="1">
      <c r="A73" s="88" t="s">
        <v>280</v>
      </c>
    </row>
    <row r="74" spans="1:17" s="100" customFormat="1" ht="15" customHeight="1">
      <c r="A74" s="88" t="s">
        <v>346</v>
      </c>
    </row>
    <row r="75" spans="1:17" s="100" customFormat="1" ht="15" customHeight="1">
      <c r="A75" s="88" t="s">
        <v>347</v>
      </c>
    </row>
    <row r="76" spans="1:17" s="100" customFormat="1" ht="15" customHeight="1">
      <c r="A76" s="88" t="s">
        <v>348</v>
      </c>
    </row>
    <row r="77" spans="1:17" s="100" customFormat="1" ht="15" customHeight="1">
      <c r="A77" s="88" t="s">
        <v>349</v>
      </c>
    </row>
    <row r="78" spans="1:17" s="100" customFormat="1" ht="15" customHeight="1">
      <c r="A78" s="88" t="s">
        <v>268</v>
      </c>
    </row>
    <row r="79" spans="1:17" s="100" customFormat="1" ht="15" customHeight="1">
      <c r="A79" s="88" t="s">
        <v>269</v>
      </c>
    </row>
  </sheetData>
  <mergeCells count="17"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2884B-5811-4B6D-8E51-B341A616CAE3}">
  <dimension ref="A1:BM68"/>
  <sheetViews>
    <sheetView view="pageBreakPreview" topLeftCell="A38" zoomScale="55" zoomScaleNormal="100" zoomScaleSheetLayoutView="55" workbookViewId="0">
      <selection activeCell="BM60" sqref="BM60"/>
    </sheetView>
  </sheetViews>
  <sheetFormatPr baseColWidth="10" defaultRowHeight="15"/>
  <cols>
    <col min="1" max="1" width="78.28515625" style="54" customWidth="1"/>
    <col min="2" max="2" width="1.7109375" style="54" customWidth="1"/>
    <col min="3" max="7" width="7.28515625" style="54" customWidth="1"/>
    <col min="8" max="8" width="8.42578125" style="54" customWidth="1"/>
    <col min="9" max="28" width="7.28515625" style="54" customWidth="1"/>
    <col min="29" max="29" width="8.140625" style="54" customWidth="1"/>
    <col min="30" max="31" width="7.28515625" style="54" customWidth="1"/>
    <col min="32" max="32" width="7.85546875" style="54" customWidth="1"/>
    <col min="33" max="34" width="7.28515625" style="54" customWidth="1"/>
    <col min="35" max="35" width="10.28515625" style="54" customWidth="1"/>
    <col min="36" max="46" width="7.28515625" style="54" customWidth="1"/>
    <col min="47" max="47" width="8.140625" style="54" customWidth="1"/>
    <col min="48" max="54" width="7.28515625" style="54" customWidth="1"/>
    <col min="55" max="55" width="8.7109375" style="54" customWidth="1"/>
    <col min="56" max="56" width="7.28515625" style="54" customWidth="1"/>
    <col min="57" max="57" width="8.42578125" style="54" customWidth="1"/>
    <col min="58" max="59" width="7.28515625" style="54" customWidth="1"/>
    <col min="60" max="60" width="8.140625" style="54" customWidth="1"/>
    <col min="61" max="63" width="7.28515625" style="54" customWidth="1"/>
    <col min="64" max="64" width="1.7109375" style="54" customWidth="1"/>
    <col min="65" max="65" width="14.140625" style="54" customWidth="1"/>
    <col min="66" max="16384" width="11.42578125" style="54"/>
  </cols>
  <sheetData>
    <row r="1" spans="1:65">
      <c r="A1" s="53" t="s">
        <v>53</v>
      </c>
    </row>
    <row r="2" spans="1:65" s="125" customFormat="1" ht="45" customHeight="1">
      <c r="A2" s="559" t="s">
        <v>366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  <c r="AQ2" s="559"/>
      <c r="AR2" s="559"/>
      <c r="AS2" s="559"/>
      <c r="AT2" s="559"/>
      <c r="AU2" s="559"/>
      <c r="AV2" s="559"/>
      <c r="AW2" s="559"/>
      <c r="AX2" s="559"/>
      <c r="AY2" s="559"/>
      <c r="AZ2" s="559"/>
      <c r="BA2" s="559"/>
      <c r="BB2" s="559"/>
      <c r="BC2" s="559"/>
      <c r="BD2" s="559"/>
      <c r="BE2" s="559"/>
      <c r="BF2" s="559"/>
      <c r="BG2" s="559"/>
      <c r="BH2" s="559"/>
      <c r="BI2" s="559"/>
      <c r="BJ2" s="559"/>
      <c r="BK2" s="559"/>
      <c r="BL2" s="559"/>
      <c r="BM2" s="559"/>
    </row>
    <row r="3" spans="1:65" s="125" customFormat="1" ht="45" customHeight="1">
      <c r="A3" s="559" t="str">
        <f>UPPER(CONCATENATE("Diciembre 2023"))</f>
        <v>DICIEMBRE 2023</v>
      </c>
      <c r="B3" s="559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559"/>
      <c r="U3" s="559"/>
      <c r="V3" s="559"/>
      <c r="W3" s="559"/>
      <c r="X3" s="559"/>
      <c r="Y3" s="559"/>
      <c r="Z3" s="559"/>
      <c r="AA3" s="559"/>
      <c r="AB3" s="559"/>
      <c r="AC3" s="559"/>
      <c r="AD3" s="559"/>
      <c r="AE3" s="559"/>
      <c r="AF3" s="559"/>
      <c r="AG3" s="559"/>
      <c r="AH3" s="559"/>
      <c r="AI3" s="559"/>
      <c r="AJ3" s="559"/>
      <c r="AK3" s="559"/>
      <c r="AL3" s="559"/>
      <c r="AM3" s="559"/>
      <c r="AN3" s="559"/>
      <c r="AO3" s="559"/>
      <c r="AP3" s="559"/>
      <c r="AQ3" s="559"/>
      <c r="AR3" s="559"/>
      <c r="AS3" s="559"/>
      <c r="AT3" s="559"/>
      <c r="AU3" s="559"/>
      <c r="AV3" s="559"/>
      <c r="AW3" s="559"/>
      <c r="AX3" s="559"/>
      <c r="AY3" s="559"/>
      <c r="AZ3" s="559"/>
      <c r="BA3" s="559"/>
      <c r="BB3" s="559"/>
      <c r="BC3" s="559"/>
      <c r="BD3" s="559"/>
      <c r="BE3" s="559"/>
      <c r="BF3" s="559"/>
      <c r="BG3" s="559"/>
      <c r="BH3" s="559"/>
      <c r="BI3" s="559"/>
      <c r="BJ3" s="559"/>
      <c r="BK3" s="559"/>
      <c r="BL3" s="559"/>
      <c r="BM3" s="559"/>
    </row>
    <row r="4" spans="1:65">
      <c r="A4" s="55"/>
    </row>
    <row r="5" spans="1:65" s="93" customFormat="1" ht="35.1" customHeight="1">
      <c r="A5" s="562" t="s">
        <v>284</v>
      </c>
      <c r="B5" s="111"/>
      <c r="C5" s="560" t="s">
        <v>351</v>
      </c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  <c r="BF5" s="560"/>
      <c r="BG5" s="560"/>
      <c r="BH5" s="560"/>
      <c r="BI5" s="560"/>
      <c r="BJ5" s="560"/>
      <c r="BK5" s="560"/>
      <c r="BL5" s="111"/>
      <c r="BM5" s="562" t="s">
        <v>90</v>
      </c>
    </row>
    <row r="6" spans="1:65" s="93" customFormat="1" ht="290.10000000000002" customHeight="1">
      <c r="A6" s="562"/>
      <c r="B6" s="111"/>
      <c r="C6" s="239" t="s">
        <v>353</v>
      </c>
      <c r="D6" s="239" t="s">
        <v>296</v>
      </c>
      <c r="E6" s="239" t="s">
        <v>297</v>
      </c>
      <c r="F6" s="239" t="s">
        <v>298</v>
      </c>
      <c r="G6" s="239" t="s">
        <v>299</v>
      </c>
      <c r="H6" s="239" t="s">
        <v>300</v>
      </c>
      <c r="I6" s="239" t="s">
        <v>361</v>
      </c>
      <c r="J6" s="239" t="s">
        <v>362</v>
      </c>
      <c r="K6" s="239" t="s">
        <v>354</v>
      </c>
      <c r="L6" s="239" t="s">
        <v>301</v>
      </c>
      <c r="M6" s="239" t="s">
        <v>302</v>
      </c>
      <c r="N6" s="239" t="s">
        <v>303</v>
      </c>
      <c r="O6" s="239" t="s">
        <v>304</v>
      </c>
      <c r="P6" s="239" t="s">
        <v>305</v>
      </c>
      <c r="Q6" s="239" t="s">
        <v>306</v>
      </c>
      <c r="R6" s="239" t="s">
        <v>307</v>
      </c>
      <c r="S6" s="239" t="s">
        <v>308</v>
      </c>
      <c r="T6" s="239" t="s">
        <v>309</v>
      </c>
      <c r="U6" s="239" t="s">
        <v>355</v>
      </c>
      <c r="V6" s="239" t="s">
        <v>356</v>
      </c>
      <c r="W6" s="239" t="s">
        <v>357</v>
      </c>
      <c r="X6" s="239" t="s">
        <v>310</v>
      </c>
      <c r="Y6" s="239" t="s">
        <v>311</v>
      </c>
      <c r="Z6" s="239" t="s">
        <v>312</v>
      </c>
      <c r="AA6" s="239" t="s">
        <v>313</v>
      </c>
      <c r="AB6" s="239" t="s">
        <v>314</v>
      </c>
      <c r="AC6" s="239" t="s">
        <v>315</v>
      </c>
      <c r="AD6" s="239" t="s">
        <v>316</v>
      </c>
      <c r="AE6" s="239" t="s">
        <v>317</v>
      </c>
      <c r="AF6" s="239" t="s">
        <v>318</v>
      </c>
      <c r="AG6" s="239" t="s">
        <v>319</v>
      </c>
      <c r="AH6" s="239" t="s">
        <v>320</v>
      </c>
      <c r="AI6" s="239" t="s">
        <v>321</v>
      </c>
      <c r="AJ6" s="239" t="s">
        <v>322</v>
      </c>
      <c r="AK6" s="239" t="s">
        <v>323</v>
      </c>
      <c r="AL6" s="239" t="s">
        <v>324</v>
      </c>
      <c r="AM6" s="239" t="s">
        <v>325</v>
      </c>
      <c r="AN6" s="239" t="s">
        <v>326</v>
      </c>
      <c r="AO6" s="239" t="s">
        <v>327</v>
      </c>
      <c r="AP6" s="239" t="s">
        <v>328</v>
      </c>
      <c r="AQ6" s="239" t="s">
        <v>329</v>
      </c>
      <c r="AR6" s="239" t="s">
        <v>358</v>
      </c>
      <c r="AS6" s="239" t="s">
        <v>359</v>
      </c>
      <c r="AT6" s="239" t="s">
        <v>330</v>
      </c>
      <c r="AU6" s="239" t="s">
        <v>331</v>
      </c>
      <c r="AV6" s="239" t="s">
        <v>332</v>
      </c>
      <c r="AW6" s="239" t="s">
        <v>333</v>
      </c>
      <c r="AX6" s="239" t="s">
        <v>334</v>
      </c>
      <c r="AY6" s="239" t="s">
        <v>335</v>
      </c>
      <c r="AZ6" s="239" t="s">
        <v>336</v>
      </c>
      <c r="BA6" s="239" t="s">
        <v>337</v>
      </c>
      <c r="BB6" s="239" t="s">
        <v>338</v>
      </c>
      <c r="BC6" s="239" t="s">
        <v>339</v>
      </c>
      <c r="BD6" s="239" t="s">
        <v>340</v>
      </c>
      <c r="BE6" s="239" t="s">
        <v>341</v>
      </c>
      <c r="BF6" s="239" t="s">
        <v>342</v>
      </c>
      <c r="BG6" s="239" t="s">
        <v>343</v>
      </c>
      <c r="BH6" s="239" t="s">
        <v>344</v>
      </c>
      <c r="BI6" s="239" t="s">
        <v>345</v>
      </c>
      <c r="BJ6" s="239" t="s">
        <v>360</v>
      </c>
      <c r="BK6" s="239" t="s">
        <v>352</v>
      </c>
      <c r="BL6" s="89"/>
      <c r="BM6" s="562"/>
    </row>
    <row r="7" spans="1:65" ht="8.1" customHeight="1">
      <c r="A7" s="114"/>
      <c r="B7" s="55"/>
      <c r="C7" s="114"/>
      <c r="D7" s="114"/>
      <c r="E7" s="114"/>
      <c r="F7" s="114"/>
    </row>
    <row r="8" spans="1:65" s="93" customFormat="1" ht="32.1" customHeight="1">
      <c r="A8" s="240" t="s">
        <v>55</v>
      </c>
      <c r="B8" s="110"/>
      <c r="C8" s="241">
        <v>0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1">
        <v>0</v>
      </c>
      <c r="K8" s="241">
        <v>0</v>
      </c>
      <c r="L8" s="241">
        <v>0</v>
      </c>
      <c r="M8" s="241">
        <v>0</v>
      </c>
      <c r="N8" s="241">
        <v>0</v>
      </c>
      <c r="O8" s="241">
        <v>0</v>
      </c>
      <c r="P8" s="241">
        <v>0</v>
      </c>
      <c r="Q8" s="241">
        <v>0</v>
      </c>
      <c r="R8" s="241">
        <v>0</v>
      </c>
      <c r="S8" s="241">
        <v>0</v>
      </c>
      <c r="T8" s="241">
        <v>0</v>
      </c>
      <c r="U8" s="241">
        <v>0</v>
      </c>
      <c r="V8" s="241">
        <v>0</v>
      </c>
      <c r="W8" s="241">
        <v>0</v>
      </c>
      <c r="X8" s="241">
        <v>0</v>
      </c>
      <c r="Y8" s="241">
        <v>0</v>
      </c>
      <c r="Z8" s="241">
        <v>0</v>
      </c>
      <c r="AA8" s="241">
        <v>0</v>
      </c>
      <c r="AB8" s="241">
        <v>0</v>
      </c>
      <c r="AC8" s="241">
        <v>0</v>
      </c>
      <c r="AD8" s="241">
        <v>0</v>
      </c>
      <c r="AE8" s="241">
        <v>1</v>
      </c>
      <c r="AF8" s="241">
        <v>0</v>
      </c>
      <c r="AG8" s="241">
        <v>1</v>
      </c>
      <c r="AH8" s="241">
        <v>2</v>
      </c>
      <c r="AI8" s="241">
        <v>1</v>
      </c>
      <c r="AJ8" s="241">
        <v>0</v>
      </c>
      <c r="AK8" s="241">
        <v>0</v>
      </c>
      <c r="AL8" s="241">
        <v>0</v>
      </c>
      <c r="AM8" s="241">
        <v>0</v>
      </c>
      <c r="AN8" s="241">
        <v>0</v>
      </c>
      <c r="AO8" s="241">
        <v>0</v>
      </c>
      <c r="AP8" s="241">
        <v>0</v>
      </c>
      <c r="AQ8" s="241">
        <v>0</v>
      </c>
      <c r="AR8" s="241">
        <v>0</v>
      </c>
      <c r="AS8" s="241">
        <v>0</v>
      </c>
      <c r="AT8" s="241">
        <v>0</v>
      </c>
      <c r="AU8" s="241">
        <v>0</v>
      </c>
      <c r="AV8" s="241">
        <v>0</v>
      </c>
      <c r="AW8" s="241">
        <v>0</v>
      </c>
      <c r="AX8" s="241">
        <v>1</v>
      </c>
      <c r="AY8" s="241">
        <v>0</v>
      </c>
      <c r="AZ8" s="241">
        <v>0</v>
      </c>
      <c r="BA8" s="241">
        <v>0</v>
      </c>
      <c r="BB8" s="241">
        <v>0</v>
      </c>
      <c r="BC8" s="241">
        <v>0</v>
      </c>
      <c r="BD8" s="241">
        <v>0</v>
      </c>
      <c r="BE8" s="241">
        <v>0</v>
      </c>
      <c r="BF8" s="241">
        <v>2</v>
      </c>
      <c r="BG8" s="241">
        <v>0</v>
      </c>
      <c r="BH8" s="241">
        <v>0</v>
      </c>
      <c r="BI8" s="241">
        <v>0</v>
      </c>
      <c r="BJ8" s="241">
        <v>0</v>
      </c>
      <c r="BK8" s="241">
        <v>0</v>
      </c>
      <c r="BL8" s="112"/>
      <c r="BM8" s="242">
        <v>8</v>
      </c>
    </row>
    <row r="9" spans="1:65" s="93" customFormat="1" ht="32.1" customHeight="1">
      <c r="A9" s="240" t="s">
        <v>56</v>
      </c>
      <c r="B9" s="110"/>
      <c r="C9" s="241">
        <v>0</v>
      </c>
      <c r="D9" s="241">
        <v>11</v>
      </c>
      <c r="E9" s="241">
        <v>0</v>
      </c>
      <c r="F9" s="241">
        <v>0</v>
      </c>
      <c r="G9" s="241">
        <v>7</v>
      </c>
      <c r="H9" s="241">
        <v>0</v>
      </c>
      <c r="I9" s="241">
        <v>0</v>
      </c>
      <c r="J9" s="241">
        <v>1</v>
      </c>
      <c r="K9" s="241">
        <v>0</v>
      </c>
      <c r="L9" s="241">
        <v>1</v>
      </c>
      <c r="M9" s="241">
        <v>2</v>
      </c>
      <c r="N9" s="241">
        <v>0</v>
      </c>
      <c r="O9" s="241">
        <v>0</v>
      </c>
      <c r="P9" s="241">
        <v>0</v>
      </c>
      <c r="Q9" s="241">
        <v>0</v>
      </c>
      <c r="R9" s="241">
        <v>1</v>
      </c>
      <c r="S9" s="241">
        <v>2</v>
      </c>
      <c r="T9" s="241">
        <v>0</v>
      </c>
      <c r="U9" s="241">
        <v>0</v>
      </c>
      <c r="V9" s="241">
        <v>0</v>
      </c>
      <c r="W9" s="241">
        <v>0</v>
      </c>
      <c r="X9" s="241">
        <v>1</v>
      </c>
      <c r="Y9" s="241">
        <v>1</v>
      </c>
      <c r="Z9" s="241">
        <v>0</v>
      </c>
      <c r="AA9" s="241">
        <v>2</v>
      </c>
      <c r="AB9" s="241">
        <v>0</v>
      </c>
      <c r="AC9" s="241">
        <v>8</v>
      </c>
      <c r="AD9" s="241">
        <v>0</v>
      </c>
      <c r="AE9" s="241">
        <v>0</v>
      </c>
      <c r="AF9" s="241">
        <v>0</v>
      </c>
      <c r="AG9" s="241">
        <v>3</v>
      </c>
      <c r="AH9" s="241">
        <v>49</v>
      </c>
      <c r="AI9" s="241">
        <v>21</v>
      </c>
      <c r="AJ9" s="241">
        <v>0</v>
      </c>
      <c r="AK9" s="241">
        <v>0</v>
      </c>
      <c r="AL9" s="241">
        <v>1</v>
      </c>
      <c r="AM9" s="241">
        <v>0</v>
      </c>
      <c r="AN9" s="241">
        <v>0</v>
      </c>
      <c r="AO9" s="241">
        <v>0</v>
      </c>
      <c r="AP9" s="241">
        <v>0</v>
      </c>
      <c r="AQ9" s="241">
        <v>0</v>
      </c>
      <c r="AR9" s="241">
        <v>0</v>
      </c>
      <c r="AS9" s="241">
        <v>0</v>
      </c>
      <c r="AT9" s="241">
        <v>6</v>
      </c>
      <c r="AU9" s="241">
        <v>4</v>
      </c>
      <c r="AV9" s="241">
        <v>0</v>
      </c>
      <c r="AW9" s="241">
        <v>0</v>
      </c>
      <c r="AX9" s="241">
        <v>0</v>
      </c>
      <c r="AY9" s="241">
        <v>0</v>
      </c>
      <c r="AZ9" s="241">
        <v>0</v>
      </c>
      <c r="BA9" s="241">
        <v>3</v>
      </c>
      <c r="BB9" s="241">
        <v>0</v>
      </c>
      <c r="BC9" s="241">
        <v>0</v>
      </c>
      <c r="BD9" s="241">
        <v>5</v>
      </c>
      <c r="BE9" s="241">
        <v>5</v>
      </c>
      <c r="BF9" s="241">
        <v>4</v>
      </c>
      <c r="BG9" s="241">
        <v>3</v>
      </c>
      <c r="BH9" s="241">
        <v>8</v>
      </c>
      <c r="BI9" s="241">
        <v>0</v>
      </c>
      <c r="BJ9" s="241">
        <v>0</v>
      </c>
      <c r="BK9" s="241">
        <v>2</v>
      </c>
      <c r="BL9" s="112"/>
      <c r="BM9" s="242">
        <v>151</v>
      </c>
    </row>
    <row r="10" spans="1:65" s="93" customFormat="1" ht="32.1" customHeight="1">
      <c r="A10" s="240" t="s">
        <v>57</v>
      </c>
      <c r="B10" s="110"/>
      <c r="C10" s="241">
        <v>0</v>
      </c>
      <c r="D10" s="241">
        <v>2</v>
      </c>
      <c r="E10" s="241">
        <v>0</v>
      </c>
      <c r="F10" s="241">
        <v>0</v>
      </c>
      <c r="G10" s="241">
        <v>0</v>
      </c>
      <c r="H10" s="241">
        <v>0</v>
      </c>
      <c r="I10" s="241">
        <v>0</v>
      </c>
      <c r="J10" s="241">
        <v>0</v>
      </c>
      <c r="K10" s="241">
        <v>0</v>
      </c>
      <c r="L10" s="241">
        <v>1</v>
      </c>
      <c r="M10" s="241">
        <v>0</v>
      </c>
      <c r="N10" s="241">
        <v>0</v>
      </c>
      <c r="O10" s="241">
        <v>0</v>
      </c>
      <c r="P10" s="241">
        <v>0</v>
      </c>
      <c r="Q10" s="241">
        <v>0</v>
      </c>
      <c r="R10" s="241">
        <v>0</v>
      </c>
      <c r="S10" s="241">
        <v>0</v>
      </c>
      <c r="T10" s="241">
        <v>0</v>
      </c>
      <c r="U10" s="241">
        <v>0</v>
      </c>
      <c r="V10" s="241">
        <v>0</v>
      </c>
      <c r="W10" s="241">
        <v>0</v>
      </c>
      <c r="X10" s="241">
        <v>0</v>
      </c>
      <c r="Y10" s="241">
        <v>0</v>
      </c>
      <c r="Z10" s="241">
        <v>0</v>
      </c>
      <c r="AA10" s="241">
        <v>0</v>
      </c>
      <c r="AB10" s="241">
        <v>0</v>
      </c>
      <c r="AC10" s="241">
        <v>0</v>
      </c>
      <c r="AD10" s="241">
        <v>1</v>
      </c>
      <c r="AE10" s="241">
        <v>0</v>
      </c>
      <c r="AF10" s="241">
        <v>2</v>
      </c>
      <c r="AG10" s="241">
        <v>2</v>
      </c>
      <c r="AH10" s="241">
        <v>2</v>
      </c>
      <c r="AI10" s="241">
        <v>8</v>
      </c>
      <c r="AJ10" s="241">
        <v>0</v>
      </c>
      <c r="AK10" s="241">
        <v>0</v>
      </c>
      <c r="AL10" s="241">
        <v>0</v>
      </c>
      <c r="AM10" s="241">
        <v>0</v>
      </c>
      <c r="AN10" s="241">
        <v>0</v>
      </c>
      <c r="AO10" s="241">
        <v>0</v>
      </c>
      <c r="AP10" s="241">
        <v>7</v>
      </c>
      <c r="AQ10" s="241">
        <v>0</v>
      </c>
      <c r="AR10" s="241">
        <v>0</v>
      </c>
      <c r="AS10" s="241">
        <v>0</v>
      </c>
      <c r="AT10" s="241">
        <v>0</v>
      </c>
      <c r="AU10" s="241">
        <v>1</v>
      </c>
      <c r="AV10" s="241">
        <v>0</v>
      </c>
      <c r="AW10" s="241">
        <v>0</v>
      </c>
      <c r="AX10" s="241">
        <v>0</v>
      </c>
      <c r="AY10" s="241">
        <v>0</v>
      </c>
      <c r="AZ10" s="241">
        <v>0</v>
      </c>
      <c r="BA10" s="241">
        <v>1</v>
      </c>
      <c r="BB10" s="241">
        <v>0</v>
      </c>
      <c r="BC10" s="241">
        <v>0</v>
      </c>
      <c r="BD10" s="241">
        <v>0</v>
      </c>
      <c r="BE10" s="241">
        <v>3</v>
      </c>
      <c r="BF10" s="241">
        <v>3</v>
      </c>
      <c r="BG10" s="241">
        <v>2</v>
      </c>
      <c r="BH10" s="241">
        <v>3</v>
      </c>
      <c r="BI10" s="241">
        <v>0</v>
      </c>
      <c r="BJ10" s="241">
        <v>0</v>
      </c>
      <c r="BK10" s="241">
        <v>0</v>
      </c>
      <c r="BL10" s="112"/>
      <c r="BM10" s="242">
        <v>38</v>
      </c>
    </row>
    <row r="11" spans="1:65" s="93" customFormat="1" ht="32.1" customHeight="1">
      <c r="A11" s="240" t="s">
        <v>58</v>
      </c>
      <c r="B11" s="110"/>
      <c r="C11" s="241">
        <v>0</v>
      </c>
      <c r="D11" s="241">
        <v>0</v>
      </c>
      <c r="E11" s="241">
        <v>0</v>
      </c>
      <c r="F11" s="241">
        <v>0</v>
      </c>
      <c r="G11" s="241">
        <v>0</v>
      </c>
      <c r="H11" s="241">
        <v>15</v>
      </c>
      <c r="I11" s="241">
        <v>0</v>
      </c>
      <c r="J11" s="241">
        <v>0</v>
      </c>
      <c r="K11" s="241">
        <v>0</v>
      </c>
      <c r="L11" s="241">
        <v>0</v>
      </c>
      <c r="M11" s="241">
        <v>0</v>
      </c>
      <c r="N11" s="241">
        <v>0</v>
      </c>
      <c r="O11" s="241">
        <v>0</v>
      </c>
      <c r="P11" s="241">
        <v>0</v>
      </c>
      <c r="Q11" s="241">
        <v>0</v>
      </c>
      <c r="R11" s="241">
        <v>0</v>
      </c>
      <c r="S11" s="241">
        <v>0</v>
      </c>
      <c r="T11" s="241">
        <v>0</v>
      </c>
      <c r="U11" s="241">
        <v>0</v>
      </c>
      <c r="V11" s="241">
        <v>0</v>
      </c>
      <c r="W11" s="241">
        <v>0</v>
      </c>
      <c r="X11" s="241">
        <v>0</v>
      </c>
      <c r="Y11" s="241">
        <v>0</v>
      </c>
      <c r="Z11" s="241">
        <v>0</v>
      </c>
      <c r="AA11" s="241">
        <v>0</v>
      </c>
      <c r="AB11" s="241">
        <v>0</v>
      </c>
      <c r="AC11" s="241">
        <v>29</v>
      </c>
      <c r="AD11" s="241">
        <v>0</v>
      </c>
      <c r="AE11" s="241">
        <v>0</v>
      </c>
      <c r="AF11" s="241">
        <v>0</v>
      </c>
      <c r="AG11" s="241">
        <v>0</v>
      </c>
      <c r="AH11" s="241">
        <v>0</v>
      </c>
      <c r="AI11" s="241">
        <v>0</v>
      </c>
      <c r="AJ11" s="241">
        <v>0</v>
      </c>
      <c r="AK11" s="241">
        <v>0</v>
      </c>
      <c r="AL11" s="241">
        <v>0</v>
      </c>
      <c r="AM11" s="241">
        <v>0</v>
      </c>
      <c r="AN11" s="241">
        <v>0</v>
      </c>
      <c r="AO11" s="241">
        <v>0</v>
      </c>
      <c r="AP11" s="241">
        <v>0</v>
      </c>
      <c r="AQ11" s="241">
        <v>0</v>
      </c>
      <c r="AR11" s="241">
        <v>0</v>
      </c>
      <c r="AS11" s="241">
        <v>0</v>
      </c>
      <c r="AT11" s="241">
        <v>0</v>
      </c>
      <c r="AU11" s="241">
        <v>0</v>
      </c>
      <c r="AV11" s="241">
        <v>0</v>
      </c>
      <c r="AW11" s="241">
        <v>0</v>
      </c>
      <c r="AX11" s="241">
        <v>0</v>
      </c>
      <c r="AY11" s="241">
        <v>0</v>
      </c>
      <c r="AZ11" s="241">
        <v>0</v>
      </c>
      <c r="BA11" s="241">
        <v>0</v>
      </c>
      <c r="BB11" s="241">
        <v>0</v>
      </c>
      <c r="BC11" s="241">
        <v>1</v>
      </c>
      <c r="BD11" s="241">
        <v>0</v>
      </c>
      <c r="BE11" s="241">
        <v>3</v>
      </c>
      <c r="BF11" s="241">
        <v>3</v>
      </c>
      <c r="BG11" s="241">
        <v>0</v>
      </c>
      <c r="BH11" s="241">
        <v>1</v>
      </c>
      <c r="BI11" s="241">
        <v>0</v>
      </c>
      <c r="BJ11" s="241">
        <v>0</v>
      </c>
      <c r="BK11" s="241">
        <v>0</v>
      </c>
      <c r="BL11" s="112"/>
      <c r="BM11" s="242">
        <v>52</v>
      </c>
    </row>
    <row r="12" spans="1:65" s="93" customFormat="1" ht="32.1" customHeight="1">
      <c r="A12" s="240" t="s">
        <v>61</v>
      </c>
      <c r="B12" s="110"/>
      <c r="C12" s="241">
        <v>0</v>
      </c>
      <c r="D12" s="241">
        <v>0</v>
      </c>
      <c r="E12" s="241">
        <v>0</v>
      </c>
      <c r="F12" s="241">
        <v>0</v>
      </c>
      <c r="G12" s="241">
        <v>0</v>
      </c>
      <c r="H12" s="241">
        <v>177</v>
      </c>
      <c r="I12" s="241">
        <v>0</v>
      </c>
      <c r="J12" s="241">
        <v>0</v>
      </c>
      <c r="K12" s="241">
        <v>1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  <c r="R12" s="241">
        <v>0</v>
      </c>
      <c r="S12" s="241">
        <v>0</v>
      </c>
      <c r="T12" s="241">
        <v>0</v>
      </c>
      <c r="U12" s="241">
        <v>3</v>
      </c>
      <c r="V12" s="241">
        <v>0</v>
      </c>
      <c r="W12" s="241">
        <v>0</v>
      </c>
      <c r="X12" s="241">
        <v>0</v>
      </c>
      <c r="Y12" s="241">
        <v>0</v>
      </c>
      <c r="Z12" s="241">
        <v>0</v>
      </c>
      <c r="AA12" s="241">
        <v>4</v>
      </c>
      <c r="AB12" s="241">
        <v>0</v>
      </c>
      <c r="AC12" s="241">
        <v>1</v>
      </c>
      <c r="AD12" s="241">
        <v>0</v>
      </c>
      <c r="AE12" s="241">
        <v>0</v>
      </c>
      <c r="AF12" s="241">
        <v>0</v>
      </c>
      <c r="AG12" s="241">
        <v>0</v>
      </c>
      <c r="AH12" s="241">
        <v>0</v>
      </c>
      <c r="AI12" s="241">
        <v>0</v>
      </c>
      <c r="AJ12" s="241">
        <v>0</v>
      </c>
      <c r="AK12" s="241">
        <v>0</v>
      </c>
      <c r="AL12" s="241">
        <v>0</v>
      </c>
      <c r="AM12" s="241">
        <v>0</v>
      </c>
      <c r="AN12" s="241">
        <v>0</v>
      </c>
      <c r="AO12" s="241">
        <v>0</v>
      </c>
      <c r="AP12" s="241">
        <v>2</v>
      </c>
      <c r="AQ12" s="241">
        <v>0</v>
      </c>
      <c r="AR12" s="241">
        <v>1</v>
      </c>
      <c r="AS12" s="241">
        <v>10</v>
      </c>
      <c r="AT12" s="241">
        <v>0</v>
      </c>
      <c r="AU12" s="241">
        <v>0</v>
      </c>
      <c r="AV12" s="241">
        <v>0</v>
      </c>
      <c r="AW12" s="241">
        <v>0</v>
      </c>
      <c r="AX12" s="241">
        <v>0</v>
      </c>
      <c r="AY12" s="241">
        <v>0</v>
      </c>
      <c r="AZ12" s="241">
        <v>0</v>
      </c>
      <c r="BA12" s="241">
        <v>0</v>
      </c>
      <c r="BB12" s="241">
        <v>16</v>
      </c>
      <c r="BC12" s="241">
        <v>0</v>
      </c>
      <c r="BD12" s="241">
        <v>0</v>
      </c>
      <c r="BE12" s="241">
        <v>395</v>
      </c>
      <c r="BF12" s="241">
        <v>344</v>
      </c>
      <c r="BG12" s="241">
        <v>0</v>
      </c>
      <c r="BH12" s="241">
        <v>4</v>
      </c>
      <c r="BI12" s="241">
        <v>44</v>
      </c>
      <c r="BJ12" s="241">
        <v>1</v>
      </c>
      <c r="BK12" s="241">
        <v>0</v>
      </c>
      <c r="BL12" s="112"/>
      <c r="BM12" s="243">
        <v>1003</v>
      </c>
    </row>
    <row r="13" spans="1:65" s="93" customFormat="1" ht="32.1" customHeight="1">
      <c r="A13" s="240" t="s">
        <v>62</v>
      </c>
      <c r="B13" s="110"/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1">
        <v>1</v>
      </c>
      <c r="P13" s="241">
        <v>1</v>
      </c>
      <c r="Q13" s="241">
        <v>0</v>
      </c>
      <c r="R13" s="241">
        <v>0</v>
      </c>
      <c r="S13" s="241">
        <v>0</v>
      </c>
      <c r="T13" s="241">
        <v>0</v>
      </c>
      <c r="U13" s="241">
        <v>0</v>
      </c>
      <c r="V13" s="241">
        <v>0</v>
      </c>
      <c r="W13" s="241">
        <v>0</v>
      </c>
      <c r="X13" s="241">
        <v>0</v>
      </c>
      <c r="Y13" s="241">
        <v>0</v>
      </c>
      <c r="Z13" s="241">
        <v>0</v>
      </c>
      <c r="AA13" s="241">
        <v>0</v>
      </c>
      <c r="AB13" s="241">
        <v>0</v>
      </c>
      <c r="AC13" s="241">
        <v>0</v>
      </c>
      <c r="AD13" s="241">
        <v>0</v>
      </c>
      <c r="AE13" s="241">
        <v>0</v>
      </c>
      <c r="AF13" s="241">
        <v>0</v>
      </c>
      <c r="AG13" s="241">
        <v>0</v>
      </c>
      <c r="AH13" s="241">
        <v>2</v>
      </c>
      <c r="AI13" s="241">
        <v>4</v>
      </c>
      <c r="AJ13" s="241">
        <v>0</v>
      </c>
      <c r="AK13" s="241">
        <v>0</v>
      </c>
      <c r="AL13" s="241">
        <v>0</v>
      </c>
      <c r="AM13" s="241">
        <v>0</v>
      </c>
      <c r="AN13" s="241">
        <v>0</v>
      </c>
      <c r="AO13" s="241">
        <v>1</v>
      </c>
      <c r="AP13" s="241">
        <v>1</v>
      </c>
      <c r="AQ13" s="241">
        <v>2</v>
      </c>
      <c r="AR13" s="241">
        <v>0</v>
      </c>
      <c r="AS13" s="241">
        <v>0</v>
      </c>
      <c r="AT13" s="241">
        <v>0</v>
      </c>
      <c r="AU13" s="241">
        <v>418</v>
      </c>
      <c r="AV13" s="241">
        <v>0</v>
      </c>
      <c r="AW13" s="241">
        <v>10</v>
      </c>
      <c r="AX13" s="241">
        <v>20</v>
      </c>
      <c r="AY13" s="241">
        <v>1</v>
      </c>
      <c r="AZ13" s="241">
        <v>1</v>
      </c>
      <c r="BA13" s="241">
        <v>2</v>
      </c>
      <c r="BB13" s="241">
        <v>0</v>
      </c>
      <c r="BC13" s="241">
        <v>0</v>
      </c>
      <c r="BD13" s="241">
        <v>0</v>
      </c>
      <c r="BE13" s="241">
        <v>3</v>
      </c>
      <c r="BF13" s="241">
        <v>0</v>
      </c>
      <c r="BG13" s="241">
        <v>0</v>
      </c>
      <c r="BH13" s="241">
        <v>3</v>
      </c>
      <c r="BI13" s="241">
        <v>1</v>
      </c>
      <c r="BJ13" s="241">
        <v>1</v>
      </c>
      <c r="BK13" s="241">
        <v>1</v>
      </c>
      <c r="BL13" s="112"/>
      <c r="BM13" s="242">
        <v>473</v>
      </c>
    </row>
    <row r="14" spans="1:65" s="93" customFormat="1" ht="32.1" customHeight="1">
      <c r="A14" s="240" t="s">
        <v>63</v>
      </c>
      <c r="B14" s="110"/>
      <c r="C14" s="241">
        <v>0</v>
      </c>
      <c r="D14" s="241">
        <v>1</v>
      </c>
      <c r="E14" s="241">
        <v>1</v>
      </c>
      <c r="F14" s="241">
        <v>0</v>
      </c>
      <c r="G14" s="241">
        <v>12</v>
      </c>
      <c r="H14" s="241">
        <v>0</v>
      </c>
      <c r="I14" s="241">
        <v>0</v>
      </c>
      <c r="J14" s="241">
        <v>0</v>
      </c>
      <c r="K14" s="241">
        <v>0</v>
      </c>
      <c r="L14" s="241">
        <v>1</v>
      </c>
      <c r="M14" s="241">
        <v>0</v>
      </c>
      <c r="N14" s="241">
        <v>0</v>
      </c>
      <c r="O14" s="241">
        <v>0</v>
      </c>
      <c r="P14" s="241">
        <v>1</v>
      </c>
      <c r="Q14" s="241">
        <v>0</v>
      </c>
      <c r="R14" s="241">
        <v>1</v>
      </c>
      <c r="S14" s="241">
        <v>0</v>
      </c>
      <c r="T14" s="241">
        <v>0</v>
      </c>
      <c r="U14" s="241">
        <v>0</v>
      </c>
      <c r="V14" s="241">
        <v>0</v>
      </c>
      <c r="W14" s="241">
        <v>0</v>
      </c>
      <c r="X14" s="241">
        <v>0</v>
      </c>
      <c r="Y14" s="241">
        <v>0</v>
      </c>
      <c r="Z14" s="241">
        <v>0</v>
      </c>
      <c r="AA14" s="241">
        <v>0</v>
      </c>
      <c r="AB14" s="241">
        <v>0</v>
      </c>
      <c r="AC14" s="241">
        <v>15</v>
      </c>
      <c r="AD14" s="241">
        <v>0</v>
      </c>
      <c r="AE14" s="241">
        <v>11</v>
      </c>
      <c r="AF14" s="241">
        <v>50</v>
      </c>
      <c r="AG14" s="241">
        <v>6</v>
      </c>
      <c r="AH14" s="241">
        <v>21</v>
      </c>
      <c r="AI14" s="241">
        <v>82</v>
      </c>
      <c r="AJ14" s="241">
        <v>0</v>
      </c>
      <c r="AK14" s="241">
        <v>33</v>
      </c>
      <c r="AL14" s="241">
        <v>0</v>
      </c>
      <c r="AM14" s="241">
        <v>0</v>
      </c>
      <c r="AN14" s="241">
        <v>0</v>
      </c>
      <c r="AO14" s="241">
        <v>0</v>
      </c>
      <c r="AP14" s="241">
        <v>0</v>
      </c>
      <c r="AQ14" s="241">
        <v>0</v>
      </c>
      <c r="AR14" s="241">
        <v>0</v>
      </c>
      <c r="AS14" s="241">
        <v>0</v>
      </c>
      <c r="AT14" s="241">
        <v>0</v>
      </c>
      <c r="AU14" s="241">
        <v>0</v>
      </c>
      <c r="AV14" s="241">
        <v>5</v>
      </c>
      <c r="AW14" s="241">
        <v>0</v>
      </c>
      <c r="AX14" s="241">
        <v>0</v>
      </c>
      <c r="AY14" s="241">
        <v>0</v>
      </c>
      <c r="AZ14" s="241">
        <v>0</v>
      </c>
      <c r="BA14" s="241">
        <v>0</v>
      </c>
      <c r="BB14" s="241">
        <v>1</v>
      </c>
      <c r="BC14" s="241">
        <v>12</v>
      </c>
      <c r="BD14" s="241">
        <v>1</v>
      </c>
      <c r="BE14" s="241">
        <v>8</v>
      </c>
      <c r="BF14" s="241">
        <v>8</v>
      </c>
      <c r="BG14" s="241">
        <v>0</v>
      </c>
      <c r="BH14" s="241">
        <v>17</v>
      </c>
      <c r="BI14" s="241">
        <v>0</v>
      </c>
      <c r="BJ14" s="241">
        <v>78</v>
      </c>
      <c r="BK14" s="241">
        <v>3</v>
      </c>
      <c r="BL14" s="112"/>
      <c r="BM14" s="242">
        <v>368</v>
      </c>
    </row>
    <row r="15" spans="1:65" s="93" customFormat="1" ht="32.1" customHeight="1">
      <c r="A15" s="240" t="s">
        <v>59</v>
      </c>
      <c r="B15" s="110"/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41">
        <v>0</v>
      </c>
      <c r="L15" s="241">
        <v>0</v>
      </c>
      <c r="M15" s="241">
        <v>0</v>
      </c>
      <c r="N15" s="241">
        <v>0</v>
      </c>
      <c r="O15" s="241">
        <v>0</v>
      </c>
      <c r="P15" s="241">
        <v>0</v>
      </c>
      <c r="Q15" s="241">
        <v>0</v>
      </c>
      <c r="R15" s="241">
        <v>0</v>
      </c>
      <c r="S15" s="241">
        <v>0</v>
      </c>
      <c r="T15" s="241">
        <v>0</v>
      </c>
      <c r="U15" s="241">
        <v>0</v>
      </c>
      <c r="V15" s="241">
        <v>0</v>
      </c>
      <c r="W15" s="241">
        <v>1</v>
      </c>
      <c r="X15" s="241">
        <v>0</v>
      </c>
      <c r="Y15" s="241">
        <v>0</v>
      </c>
      <c r="Z15" s="241">
        <v>0</v>
      </c>
      <c r="AA15" s="241">
        <v>0</v>
      </c>
      <c r="AB15" s="241">
        <v>0</v>
      </c>
      <c r="AC15" s="241">
        <v>0</v>
      </c>
      <c r="AD15" s="241">
        <v>0</v>
      </c>
      <c r="AE15" s="241">
        <v>0</v>
      </c>
      <c r="AF15" s="241">
        <v>0</v>
      </c>
      <c r="AG15" s="241">
        <v>0</v>
      </c>
      <c r="AH15" s="241">
        <v>0</v>
      </c>
      <c r="AI15" s="241">
        <v>1</v>
      </c>
      <c r="AJ15" s="241">
        <v>0</v>
      </c>
      <c r="AK15" s="241">
        <v>0</v>
      </c>
      <c r="AL15" s="241">
        <v>0</v>
      </c>
      <c r="AM15" s="241">
        <v>0</v>
      </c>
      <c r="AN15" s="241">
        <v>0</v>
      </c>
      <c r="AO15" s="241">
        <v>0</v>
      </c>
      <c r="AP15" s="241">
        <v>0</v>
      </c>
      <c r="AQ15" s="241">
        <v>0</v>
      </c>
      <c r="AR15" s="241">
        <v>0</v>
      </c>
      <c r="AS15" s="241">
        <v>0</v>
      </c>
      <c r="AT15" s="241">
        <v>0</v>
      </c>
      <c r="AU15" s="241">
        <v>0</v>
      </c>
      <c r="AV15" s="241">
        <v>0</v>
      </c>
      <c r="AW15" s="241">
        <v>0</v>
      </c>
      <c r="AX15" s="241">
        <v>0</v>
      </c>
      <c r="AY15" s="241">
        <v>0</v>
      </c>
      <c r="AZ15" s="241">
        <v>0</v>
      </c>
      <c r="BA15" s="241">
        <v>0</v>
      </c>
      <c r="BB15" s="241">
        <v>0</v>
      </c>
      <c r="BC15" s="241">
        <v>0</v>
      </c>
      <c r="BD15" s="241">
        <v>0</v>
      </c>
      <c r="BE15" s="241">
        <v>0</v>
      </c>
      <c r="BF15" s="241">
        <v>0</v>
      </c>
      <c r="BG15" s="241">
        <v>0</v>
      </c>
      <c r="BH15" s="241">
        <v>0</v>
      </c>
      <c r="BI15" s="241">
        <v>0</v>
      </c>
      <c r="BJ15" s="241">
        <v>0</v>
      </c>
      <c r="BK15" s="241">
        <v>0</v>
      </c>
      <c r="BL15" s="112"/>
      <c r="BM15" s="242">
        <v>2</v>
      </c>
    </row>
    <row r="16" spans="1:65" s="93" customFormat="1" ht="32.1" customHeight="1">
      <c r="A16" s="240" t="s">
        <v>60</v>
      </c>
      <c r="B16" s="110"/>
      <c r="C16" s="241">
        <v>0</v>
      </c>
      <c r="D16" s="241">
        <v>0</v>
      </c>
      <c r="E16" s="241">
        <v>0</v>
      </c>
      <c r="F16" s="241">
        <v>0</v>
      </c>
      <c r="G16" s="241">
        <v>0</v>
      </c>
      <c r="H16" s="241">
        <v>0</v>
      </c>
      <c r="I16" s="241">
        <v>0</v>
      </c>
      <c r="J16" s="241">
        <v>0</v>
      </c>
      <c r="K16" s="241">
        <v>0</v>
      </c>
      <c r="L16" s="241">
        <v>0</v>
      </c>
      <c r="M16" s="241">
        <v>0</v>
      </c>
      <c r="N16" s="241">
        <v>0</v>
      </c>
      <c r="O16" s="241">
        <v>0</v>
      </c>
      <c r="P16" s="241">
        <v>0</v>
      </c>
      <c r="Q16" s="241">
        <v>0</v>
      </c>
      <c r="R16" s="241">
        <v>0</v>
      </c>
      <c r="S16" s="241">
        <v>0</v>
      </c>
      <c r="T16" s="241">
        <v>0</v>
      </c>
      <c r="U16" s="241">
        <v>0</v>
      </c>
      <c r="V16" s="241">
        <v>0</v>
      </c>
      <c r="W16" s="241">
        <v>0</v>
      </c>
      <c r="X16" s="241">
        <v>0</v>
      </c>
      <c r="Y16" s="241">
        <v>0</v>
      </c>
      <c r="Z16" s="241">
        <v>0</v>
      </c>
      <c r="AA16" s="241">
        <v>0</v>
      </c>
      <c r="AB16" s="241">
        <v>0</v>
      </c>
      <c r="AC16" s="241">
        <v>0</v>
      </c>
      <c r="AD16" s="241">
        <v>0</v>
      </c>
      <c r="AE16" s="241">
        <v>0</v>
      </c>
      <c r="AF16" s="241">
        <v>0</v>
      </c>
      <c r="AG16" s="241">
        <v>1</v>
      </c>
      <c r="AH16" s="241">
        <v>1</v>
      </c>
      <c r="AI16" s="241">
        <v>6</v>
      </c>
      <c r="AJ16" s="241">
        <v>0</v>
      </c>
      <c r="AK16" s="241">
        <v>0</v>
      </c>
      <c r="AL16" s="241">
        <v>0</v>
      </c>
      <c r="AM16" s="241">
        <v>0</v>
      </c>
      <c r="AN16" s="241">
        <v>0</v>
      </c>
      <c r="AO16" s="241">
        <v>0</v>
      </c>
      <c r="AP16" s="241">
        <v>0</v>
      </c>
      <c r="AQ16" s="241">
        <v>0</v>
      </c>
      <c r="AR16" s="241">
        <v>0</v>
      </c>
      <c r="AS16" s="241">
        <v>0</v>
      </c>
      <c r="AT16" s="241">
        <v>0</v>
      </c>
      <c r="AU16" s="241">
        <v>0</v>
      </c>
      <c r="AV16" s="241">
        <v>0</v>
      </c>
      <c r="AW16" s="241">
        <v>0</v>
      </c>
      <c r="AX16" s="241">
        <v>0</v>
      </c>
      <c r="AY16" s="241">
        <v>0</v>
      </c>
      <c r="AZ16" s="241">
        <v>0</v>
      </c>
      <c r="BA16" s="241">
        <v>0</v>
      </c>
      <c r="BB16" s="241">
        <v>0</v>
      </c>
      <c r="BC16" s="241">
        <v>0</v>
      </c>
      <c r="BD16" s="241">
        <v>0</v>
      </c>
      <c r="BE16" s="241">
        <v>0</v>
      </c>
      <c r="BF16" s="241">
        <v>0</v>
      </c>
      <c r="BG16" s="241">
        <v>0</v>
      </c>
      <c r="BH16" s="241">
        <v>0</v>
      </c>
      <c r="BI16" s="241">
        <v>0</v>
      </c>
      <c r="BJ16" s="241">
        <v>0</v>
      </c>
      <c r="BK16" s="241">
        <v>0</v>
      </c>
      <c r="BL16" s="112"/>
      <c r="BM16" s="242">
        <v>8</v>
      </c>
    </row>
    <row r="17" spans="1:65" s="93" customFormat="1" ht="32.1" customHeight="1">
      <c r="A17" s="240" t="s">
        <v>64</v>
      </c>
      <c r="B17" s="110"/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0</v>
      </c>
      <c r="I17" s="241">
        <v>0</v>
      </c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1">
        <v>0</v>
      </c>
      <c r="P17" s="241">
        <v>0</v>
      </c>
      <c r="Q17" s="241">
        <v>0</v>
      </c>
      <c r="R17" s="241">
        <v>10</v>
      </c>
      <c r="S17" s="241">
        <v>0</v>
      </c>
      <c r="T17" s="241">
        <v>0</v>
      </c>
      <c r="U17" s="241">
        <v>0</v>
      </c>
      <c r="V17" s="241">
        <v>0</v>
      </c>
      <c r="W17" s="241">
        <v>0</v>
      </c>
      <c r="X17" s="241">
        <v>0</v>
      </c>
      <c r="Y17" s="241">
        <v>0</v>
      </c>
      <c r="Z17" s="241">
        <v>0</v>
      </c>
      <c r="AA17" s="241">
        <v>0</v>
      </c>
      <c r="AB17" s="241">
        <v>0</v>
      </c>
      <c r="AC17" s="241">
        <v>0</v>
      </c>
      <c r="AD17" s="241">
        <v>0</v>
      </c>
      <c r="AE17" s="241">
        <v>0</v>
      </c>
      <c r="AF17" s="241">
        <v>0</v>
      </c>
      <c r="AG17" s="241">
        <v>0</v>
      </c>
      <c r="AH17" s="241">
        <v>2</v>
      </c>
      <c r="AI17" s="241">
        <v>2</v>
      </c>
      <c r="AJ17" s="241">
        <v>0</v>
      </c>
      <c r="AK17" s="241">
        <v>0</v>
      </c>
      <c r="AL17" s="241">
        <v>0</v>
      </c>
      <c r="AM17" s="241">
        <v>0</v>
      </c>
      <c r="AN17" s="241">
        <v>0</v>
      </c>
      <c r="AO17" s="241">
        <v>0</v>
      </c>
      <c r="AP17" s="241">
        <v>0</v>
      </c>
      <c r="AQ17" s="241">
        <v>0</v>
      </c>
      <c r="AR17" s="241">
        <v>0</v>
      </c>
      <c r="AS17" s="241">
        <v>0</v>
      </c>
      <c r="AT17" s="241">
        <v>0</v>
      </c>
      <c r="AU17" s="241">
        <v>2</v>
      </c>
      <c r="AV17" s="241">
        <v>1</v>
      </c>
      <c r="AW17" s="241">
        <v>0</v>
      </c>
      <c r="AX17" s="241">
        <v>76</v>
      </c>
      <c r="AY17" s="241">
        <v>0</v>
      </c>
      <c r="AZ17" s="241">
        <v>0</v>
      </c>
      <c r="BA17" s="241">
        <v>0</v>
      </c>
      <c r="BB17" s="241">
        <v>0</v>
      </c>
      <c r="BC17" s="241">
        <v>0</v>
      </c>
      <c r="BD17" s="241">
        <v>0</v>
      </c>
      <c r="BE17" s="241">
        <v>0</v>
      </c>
      <c r="BF17" s="241">
        <v>0</v>
      </c>
      <c r="BG17" s="241">
        <v>0</v>
      </c>
      <c r="BH17" s="241">
        <v>0</v>
      </c>
      <c r="BI17" s="241">
        <v>0</v>
      </c>
      <c r="BJ17" s="241">
        <v>0</v>
      </c>
      <c r="BK17" s="241">
        <v>0</v>
      </c>
      <c r="BL17" s="112"/>
      <c r="BM17" s="242">
        <v>93</v>
      </c>
    </row>
    <row r="18" spans="1:65" s="93" customFormat="1" ht="32.1" customHeight="1">
      <c r="A18" s="240" t="s">
        <v>69</v>
      </c>
      <c r="B18" s="110"/>
      <c r="C18" s="241">
        <v>0</v>
      </c>
      <c r="D18" s="241">
        <v>6</v>
      </c>
      <c r="E18" s="241">
        <v>0</v>
      </c>
      <c r="F18" s="241">
        <v>0</v>
      </c>
      <c r="G18" s="241">
        <v>15</v>
      </c>
      <c r="H18" s="241">
        <v>0</v>
      </c>
      <c r="I18" s="241">
        <v>0</v>
      </c>
      <c r="J18" s="241">
        <v>0</v>
      </c>
      <c r="K18" s="241">
        <v>0</v>
      </c>
      <c r="L18" s="241">
        <v>2</v>
      </c>
      <c r="M18" s="241">
        <v>0</v>
      </c>
      <c r="N18" s="241">
        <v>2</v>
      </c>
      <c r="O18" s="241">
        <v>0</v>
      </c>
      <c r="P18" s="241">
        <v>3</v>
      </c>
      <c r="Q18" s="241">
        <v>3</v>
      </c>
      <c r="R18" s="241">
        <v>0</v>
      </c>
      <c r="S18" s="241">
        <v>0</v>
      </c>
      <c r="T18" s="241">
        <v>0</v>
      </c>
      <c r="U18" s="241">
        <v>0</v>
      </c>
      <c r="V18" s="241">
        <v>0</v>
      </c>
      <c r="W18" s="241">
        <v>0</v>
      </c>
      <c r="X18" s="241">
        <v>0</v>
      </c>
      <c r="Y18" s="241">
        <v>0</v>
      </c>
      <c r="Z18" s="241">
        <v>0</v>
      </c>
      <c r="AA18" s="241">
        <v>0</v>
      </c>
      <c r="AB18" s="241">
        <v>1</v>
      </c>
      <c r="AC18" s="241">
        <v>2</v>
      </c>
      <c r="AD18" s="241">
        <v>0</v>
      </c>
      <c r="AE18" s="241">
        <v>102</v>
      </c>
      <c r="AF18" s="241">
        <v>33</v>
      </c>
      <c r="AG18" s="241">
        <v>14</v>
      </c>
      <c r="AH18" s="241">
        <v>30</v>
      </c>
      <c r="AI18" s="241">
        <v>89</v>
      </c>
      <c r="AJ18" s="241">
        <v>1</v>
      </c>
      <c r="AK18" s="241">
        <v>138</v>
      </c>
      <c r="AL18" s="241">
        <v>0</v>
      </c>
      <c r="AM18" s="241">
        <v>0</v>
      </c>
      <c r="AN18" s="241">
        <v>0</v>
      </c>
      <c r="AO18" s="241">
        <v>0</v>
      </c>
      <c r="AP18" s="241">
        <v>0</v>
      </c>
      <c r="AQ18" s="241">
        <v>1</v>
      </c>
      <c r="AR18" s="241">
        <v>0</v>
      </c>
      <c r="AS18" s="241">
        <v>1</v>
      </c>
      <c r="AT18" s="241">
        <v>0</v>
      </c>
      <c r="AU18" s="241">
        <v>2</v>
      </c>
      <c r="AV18" s="241">
        <v>1</v>
      </c>
      <c r="AW18" s="241">
        <v>3</v>
      </c>
      <c r="AX18" s="241">
        <v>0</v>
      </c>
      <c r="AY18" s="241">
        <v>0</v>
      </c>
      <c r="AZ18" s="241">
        <v>0</v>
      </c>
      <c r="BA18" s="241">
        <v>8</v>
      </c>
      <c r="BB18" s="241">
        <v>0</v>
      </c>
      <c r="BC18" s="241">
        <v>20</v>
      </c>
      <c r="BD18" s="241">
        <v>0</v>
      </c>
      <c r="BE18" s="241">
        <v>3</v>
      </c>
      <c r="BF18" s="241">
        <v>4</v>
      </c>
      <c r="BG18" s="241">
        <v>1</v>
      </c>
      <c r="BH18" s="241">
        <v>25</v>
      </c>
      <c r="BI18" s="241">
        <v>2</v>
      </c>
      <c r="BJ18" s="241">
        <v>1</v>
      </c>
      <c r="BK18" s="241">
        <v>0</v>
      </c>
      <c r="BL18" s="112"/>
      <c r="BM18" s="242">
        <v>513</v>
      </c>
    </row>
    <row r="19" spans="1:65" s="93" customFormat="1" ht="32.1" customHeight="1">
      <c r="A19" s="240" t="s">
        <v>65</v>
      </c>
      <c r="B19" s="110"/>
      <c r="C19" s="241">
        <v>0</v>
      </c>
      <c r="D19" s="241">
        <v>0</v>
      </c>
      <c r="E19" s="241">
        <v>0</v>
      </c>
      <c r="F19" s="241">
        <v>2</v>
      </c>
      <c r="G19" s="241">
        <v>0</v>
      </c>
      <c r="H19" s="241">
        <v>0</v>
      </c>
      <c r="I19" s="241">
        <v>0</v>
      </c>
      <c r="J19" s="241">
        <v>0</v>
      </c>
      <c r="K19" s="241">
        <v>0</v>
      </c>
      <c r="L19" s="241">
        <v>0</v>
      </c>
      <c r="M19" s="241">
        <v>0</v>
      </c>
      <c r="N19" s="241">
        <v>0</v>
      </c>
      <c r="O19" s="241">
        <v>0</v>
      </c>
      <c r="P19" s="241">
        <v>0</v>
      </c>
      <c r="Q19" s="241">
        <v>0</v>
      </c>
      <c r="R19" s="241">
        <v>0</v>
      </c>
      <c r="S19" s="241">
        <v>0</v>
      </c>
      <c r="T19" s="241">
        <v>0</v>
      </c>
      <c r="U19" s="241">
        <v>0</v>
      </c>
      <c r="V19" s="241">
        <v>0</v>
      </c>
      <c r="W19" s="241">
        <v>0</v>
      </c>
      <c r="X19" s="241">
        <v>0</v>
      </c>
      <c r="Y19" s="241">
        <v>0</v>
      </c>
      <c r="Z19" s="241">
        <v>0</v>
      </c>
      <c r="AA19" s="241">
        <v>0</v>
      </c>
      <c r="AB19" s="241">
        <v>0</v>
      </c>
      <c r="AC19" s="241">
        <v>0</v>
      </c>
      <c r="AD19" s="241">
        <v>0</v>
      </c>
      <c r="AE19" s="241">
        <v>0</v>
      </c>
      <c r="AF19" s="241">
        <v>0</v>
      </c>
      <c r="AG19" s="241">
        <v>0</v>
      </c>
      <c r="AH19" s="241">
        <v>0</v>
      </c>
      <c r="AI19" s="241">
        <v>3</v>
      </c>
      <c r="AJ19" s="241">
        <v>0</v>
      </c>
      <c r="AK19" s="241">
        <v>1</v>
      </c>
      <c r="AL19" s="241">
        <v>0</v>
      </c>
      <c r="AM19" s="241">
        <v>0</v>
      </c>
      <c r="AN19" s="241">
        <v>0</v>
      </c>
      <c r="AO19" s="241">
        <v>0</v>
      </c>
      <c r="AP19" s="241">
        <v>0</v>
      </c>
      <c r="AQ19" s="241">
        <v>0</v>
      </c>
      <c r="AR19" s="241">
        <v>0</v>
      </c>
      <c r="AS19" s="241">
        <v>0</v>
      </c>
      <c r="AT19" s="241">
        <v>0</v>
      </c>
      <c r="AU19" s="241">
        <v>0</v>
      </c>
      <c r="AV19" s="241">
        <v>1</v>
      </c>
      <c r="AW19" s="241">
        <v>0</v>
      </c>
      <c r="AX19" s="241">
        <v>0</v>
      </c>
      <c r="AY19" s="241">
        <v>0</v>
      </c>
      <c r="AZ19" s="241">
        <v>0</v>
      </c>
      <c r="BA19" s="241">
        <v>0</v>
      </c>
      <c r="BB19" s="241">
        <v>0</v>
      </c>
      <c r="BC19" s="241">
        <v>1</v>
      </c>
      <c r="BD19" s="241">
        <v>0</v>
      </c>
      <c r="BE19" s="241">
        <v>0</v>
      </c>
      <c r="BF19" s="241">
        <v>0</v>
      </c>
      <c r="BG19" s="241">
        <v>0</v>
      </c>
      <c r="BH19" s="241">
        <v>1</v>
      </c>
      <c r="BI19" s="241">
        <v>0</v>
      </c>
      <c r="BJ19" s="241">
        <v>0</v>
      </c>
      <c r="BK19" s="241">
        <v>0</v>
      </c>
      <c r="BL19" s="112"/>
      <c r="BM19" s="242">
        <v>9</v>
      </c>
    </row>
    <row r="20" spans="1:65" s="93" customFormat="1" ht="32.1" customHeight="1">
      <c r="A20" s="240" t="s">
        <v>66</v>
      </c>
      <c r="B20" s="110"/>
      <c r="C20" s="241">
        <v>0</v>
      </c>
      <c r="D20" s="241">
        <v>63</v>
      </c>
      <c r="E20" s="241">
        <v>0</v>
      </c>
      <c r="F20" s="241">
        <v>0</v>
      </c>
      <c r="G20" s="241">
        <v>0</v>
      </c>
      <c r="H20" s="241">
        <v>0</v>
      </c>
      <c r="I20" s="241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1">
        <v>0</v>
      </c>
      <c r="P20" s="241">
        <v>0</v>
      </c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0</v>
      </c>
      <c r="AC20" s="241">
        <v>0</v>
      </c>
      <c r="AD20" s="241">
        <v>0</v>
      </c>
      <c r="AE20" s="241">
        <v>2</v>
      </c>
      <c r="AF20" s="241">
        <v>0</v>
      </c>
      <c r="AG20" s="241">
        <v>0</v>
      </c>
      <c r="AH20" s="241">
        <v>110</v>
      </c>
      <c r="AI20" s="241">
        <v>125</v>
      </c>
      <c r="AJ20" s="241">
        <v>0</v>
      </c>
      <c r="AK20" s="241">
        <v>0</v>
      </c>
      <c r="AL20" s="241">
        <v>0</v>
      </c>
      <c r="AM20" s="241">
        <v>0</v>
      </c>
      <c r="AN20" s="241">
        <v>0</v>
      </c>
      <c r="AO20" s="241">
        <v>0</v>
      </c>
      <c r="AP20" s="241">
        <v>0</v>
      </c>
      <c r="AQ20" s="241">
        <v>0</v>
      </c>
      <c r="AR20" s="241">
        <v>0</v>
      </c>
      <c r="AS20" s="241">
        <v>0</v>
      </c>
      <c r="AT20" s="241">
        <v>0</v>
      </c>
      <c r="AU20" s="241">
        <v>0</v>
      </c>
      <c r="AV20" s="241">
        <v>0</v>
      </c>
      <c r="AW20" s="241">
        <v>0</v>
      </c>
      <c r="AX20" s="241">
        <v>0</v>
      </c>
      <c r="AY20" s="241">
        <v>0</v>
      </c>
      <c r="AZ20" s="241">
        <v>0</v>
      </c>
      <c r="BA20" s="241">
        <v>122</v>
      </c>
      <c r="BB20" s="241">
        <v>0</v>
      </c>
      <c r="BC20" s="241">
        <v>1</v>
      </c>
      <c r="BD20" s="241">
        <v>0</v>
      </c>
      <c r="BE20" s="241">
        <v>1</v>
      </c>
      <c r="BF20" s="241">
        <v>0</v>
      </c>
      <c r="BG20" s="241">
        <v>0</v>
      </c>
      <c r="BH20" s="241">
        <v>1</v>
      </c>
      <c r="BI20" s="241">
        <v>0</v>
      </c>
      <c r="BJ20" s="241">
        <v>2</v>
      </c>
      <c r="BK20" s="241">
        <v>41</v>
      </c>
      <c r="BL20" s="112"/>
      <c r="BM20" s="242">
        <v>468</v>
      </c>
    </row>
    <row r="21" spans="1:65" s="93" customFormat="1" ht="32.1" customHeight="1">
      <c r="A21" s="240" t="s">
        <v>67</v>
      </c>
      <c r="B21" s="110"/>
      <c r="C21" s="241">
        <v>0</v>
      </c>
      <c r="D21" s="241">
        <v>0</v>
      </c>
      <c r="E21" s="241">
        <v>0</v>
      </c>
      <c r="F21" s="241">
        <v>0</v>
      </c>
      <c r="G21" s="241">
        <v>0</v>
      </c>
      <c r="H21" s="241">
        <v>0</v>
      </c>
      <c r="I21" s="241">
        <v>0</v>
      </c>
      <c r="J21" s="241">
        <v>0</v>
      </c>
      <c r="K21" s="241">
        <v>0</v>
      </c>
      <c r="L21" s="241">
        <v>0</v>
      </c>
      <c r="M21" s="241">
        <v>0</v>
      </c>
      <c r="N21" s="241">
        <v>0</v>
      </c>
      <c r="O21" s="241">
        <v>0</v>
      </c>
      <c r="P21" s="241">
        <v>1</v>
      </c>
      <c r="Q21" s="241">
        <v>0</v>
      </c>
      <c r="R21" s="241">
        <v>0</v>
      </c>
      <c r="S21" s="241">
        <v>0</v>
      </c>
      <c r="T21" s="241">
        <v>0</v>
      </c>
      <c r="U21" s="241">
        <v>0</v>
      </c>
      <c r="V21" s="241">
        <v>0</v>
      </c>
      <c r="W21" s="241">
        <v>0</v>
      </c>
      <c r="X21" s="241">
        <v>0</v>
      </c>
      <c r="Y21" s="241">
        <v>0</v>
      </c>
      <c r="Z21" s="241">
        <v>0</v>
      </c>
      <c r="AA21" s="241">
        <v>0</v>
      </c>
      <c r="AB21" s="241">
        <v>0</v>
      </c>
      <c r="AC21" s="241">
        <v>0</v>
      </c>
      <c r="AD21" s="241">
        <v>0</v>
      </c>
      <c r="AE21" s="241">
        <v>0</v>
      </c>
      <c r="AF21" s="241">
        <v>1</v>
      </c>
      <c r="AG21" s="241">
        <v>0</v>
      </c>
      <c r="AH21" s="241">
        <v>1</v>
      </c>
      <c r="AI21" s="241">
        <v>179</v>
      </c>
      <c r="AJ21" s="241">
        <v>0</v>
      </c>
      <c r="AK21" s="241">
        <v>144</v>
      </c>
      <c r="AL21" s="241">
        <v>0</v>
      </c>
      <c r="AM21" s="241">
        <v>0</v>
      </c>
      <c r="AN21" s="241">
        <v>0</v>
      </c>
      <c r="AO21" s="241">
        <v>0</v>
      </c>
      <c r="AP21" s="241">
        <v>0</v>
      </c>
      <c r="AQ21" s="241">
        <v>0</v>
      </c>
      <c r="AR21" s="241">
        <v>0</v>
      </c>
      <c r="AS21" s="241">
        <v>0</v>
      </c>
      <c r="AT21" s="241">
        <v>0</v>
      </c>
      <c r="AU21" s="241">
        <v>0</v>
      </c>
      <c r="AV21" s="241">
        <v>0</v>
      </c>
      <c r="AW21" s="241">
        <v>1</v>
      </c>
      <c r="AX21" s="241">
        <v>0</v>
      </c>
      <c r="AY21" s="241">
        <v>0</v>
      </c>
      <c r="AZ21" s="241">
        <v>0</v>
      </c>
      <c r="BA21" s="241">
        <v>0</v>
      </c>
      <c r="BB21" s="241">
        <v>0</v>
      </c>
      <c r="BC21" s="241">
        <v>1</v>
      </c>
      <c r="BD21" s="241">
        <v>0</v>
      </c>
      <c r="BE21" s="241">
        <v>0</v>
      </c>
      <c r="BF21" s="241">
        <v>0</v>
      </c>
      <c r="BG21" s="241">
        <v>0</v>
      </c>
      <c r="BH21" s="241">
        <v>2</v>
      </c>
      <c r="BI21" s="241">
        <v>0</v>
      </c>
      <c r="BJ21" s="241">
        <v>9</v>
      </c>
      <c r="BK21" s="241">
        <v>0</v>
      </c>
      <c r="BL21" s="112"/>
      <c r="BM21" s="242">
        <v>339</v>
      </c>
    </row>
    <row r="22" spans="1:65" s="93" customFormat="1" ht="32.1" customHeight="1">
      <c r="A22" s="240" t="s">
        <v>68</v>
      </c>
      <c r="B22" s="110"/>
      <c r="C22" s="241">
        <v>0</v>
      </c>
      <c r="D22" s="241">
        <v>0</v>
      </c>
      <c r="E22" s="241">
        <v>0</v>
      </c>
      <c r="F22" s="241">
        <v>0</v>
      </c>
      <c r="G22" s="241">
        <v>0</v>
      </c>
      <c r="H22" s="241">
        <v>0</v>
      </c>
      <c r="I22" s="241">
        <v>0</v>
      </c>
      <c r="J22" s="241">
        <v>0</v>
      </c>
      <c r="K22" s="241">
        <v>0</v>
      </c>
      <c r="L22" s="241">
        <v>1</v>
      </c>
      <c r="M22" s="241">
        <v>0</v>
      </c>
      <c r="N22" s="241">
        <v>0</v>
      </c>
      <c r="O22" s="241">
        <v>0</v>
      </c>
      <c r="P22" s="241">
        <v>2</v>
      </c>
      <c r="Q22" s="241">
        <v>0</v>
      </c>
      <c r="R22" s="241">
        <v>45</v>
      </c>
      <c r="S22" s="241">
        <v>0</v>
      </c>
      <c r="T22" s="241">
        <v>0</v>
      </c>
      <c r="U22" s="241">
        <v>0</v>
      </c>
      <c r="V22" s="241">
        <v>0</v>
      </c>
      <c r="W22" s="241">
        <v>0</v>
      </c>
      <c r="X22" s="241">
        <v>0</v>
      </c>
      <c r="Y22" s="241">
        <v>0</v>
      </c>
      <c r="Z22" s="241">
        <v>0</v>
      </c>
      <c r="AA22" s="241">
        <v>0</v>
      </c>
      <c r="AB22" s="241">
        <v>0</v>
      </c>
      <c r="AC22" s="241">
        <v>3</v>
      </c>
      <c r="AD22" s="241">
        <v>0</v>
      </c>
      <c r="AE22" s="241">
        <v>1</v>
      </c>
      <c r="AF22" s="241">
        <v>0</v>
      </c>
      <c r="AG22" s="241">
        <v>0</v>
      </c>
      <c r="AH22" s="241">
        <v>2</v>
      </c>
      <c r="AI22" s="241">
        <v>17</v>
      </c>
      <c r="AJ22" s="241">
        <v>0</v>
      </c>
      <c r="AK22" s="241">
        <v>2</v>
      </c>
      <c r="AL22" s="241">
        <v>0</v>
      </c>
      <c r="AM22" s="241">
        <v>0</v>
      </c>
      <c r="AN22" s="241">
        <v>0</v>
      </c>
      <c r="AO22" s="241">
        <v>0</v>
      </c>
      <c r="AP22" s="241">
        <v>0</v>
      </c>
      <c r="AQ22" s="241">
        <v>0</v>
      </c>
      <c r="AR22" s="241">
        <v>0</v>
      </c>
      <c r="AS22" s="241">
        <v>0</v>
      </c>
      <c r="AT22" s="241">
        <v>0</v>
      </c>
      <c r="AU22" s="241">
        <v>0</v>
      </c>
      <c r="AV22" s="241">
        <v>4</v>
      </c>
      <c r="AW22" s="241">
        <v>1</v>
      </c>
      <c r="AX22" s="241">
        <v>1</v>
      </c>
      <c r="AY22" s="241">
        <v>0</v>
      </c>
      <c r="AZ22" s="241">
        <v>0</v>
      </c>
      <c r="BA22" s="241">
        <v>0</v>
      </c>
      <c r="BB22" s="241">
        <v>0</v>
      </c>
      <c r="BC22" s="241">
        <v>1</v>
      </c>
      <c r="BD22" s="241">
        <v>0</v>
      </c>
      <c r="BE22" s="241">
        <v>3</v>
      </c>
      <c r="BF22" s="241">
        <v>2</v>
      </c>
      <c r="BG22" s="241">
        <v>0</v>
      </c>
      <c r="BH22" s="241">
        <v>0</v>
      </c>
      <c r="BI22" s="241">
        <v>2</v>
      </c>
      <c r="BJ22" s="241">
        <v>0</v>
      </c>
      <c r="BK22" s="241">
        <v>0</v>
      </c>
      <c r="BL22" s="112"/>
      <c r="BM22" s="242">
        <v>87</v>
      </c>
    </row>
    <row r="23" spans="1:65" s="93" customFormat="1" ht="32.1" customHeight="1">
      <c r="A23" s="240" t="s">
        <v>70</v>
      </c>
      <c r="B23" s="110"/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1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  <c r="R23" s="241">
        <v>2</v>
      </c>
      <c r="S23" s="241">
        <v>0</v>
      </c>
      <c r="T23" s="241">
        <v>0</v>
      </c>
      <c r="U23" s="241">
        <v>0</v>
      </c>
      <c r="V23" s="241">
        <v>0</v>
      </c>
      <c r="W23" s="241">
        <v>0</v>
      </c>
      <c r="X23" s="241">
        <v>0</v>
      </c>
      <c r="Y23" s="241">
        <v>0</v>
      </c>
      <c r="Z23" s="241">
        <v>0</v>
      </c>
      <c r="AA23" s="241">
        <v>0</v>
      </c>
      <c r="AB23" s="241">
        <v>0</v>
      </c>
      <c r="AC23" s="241">
        <v>0</v>
      </c>
      <c r="AD23" s="241">
        <v>0</v>
      </c>
      <c r="AE23" s="241">
        <v>34</v>
      </c>
      <c r="AF23" s="241">
        <v>0</v>
      </c>
      <c r="AG23" s="241">
        <v>0</v>
      </c>
      <c r="AH23" s="241">
        <v>5</v>
      </c>
      <c r="AI23" s="241">
        <v>17</v>
      </c>
      <c r="AJ23" s="241">
        <v>0</v>
      </c>
      <c r="AK23" s="241">
        <v>13</v>
      </c>
      <c r="AL23" s="241">
        <v>0</v>
      </c>
      <c r="AM23" s="241">
        <v>0</v>
      </c>
      <c r="AN23" s="241">
        <v>0</v>
      </c>
      <c r="AO23" s="241">
        <v>0</v>
      </c>
      <c r="AP23" s="241">
        <v>0</v>
      </c>
      <c r="AQ23" s="241">
        <v>0</v>
      </c>
      <c r="AR23" s="241">
        <v>0</v>
      </c>
      <c r="AS23" s="241">
        <v>0</v>
      </c>
      <c r="AT23" s="241">
        <v>0</v>
      </c>
      <c r="AU23" s="241">
        <v>0</v>
      </c>
      <c r="AV23" s="241">
        <v>80</v>
      </c>
      <c r="AW23" s="241">
        <v>0</v>
      </c>
      <c r="AX23" s="241">
        <v>0</v>
      </c>
      <c r="AY23" s="241">
        <v>1</v>
      </c>
      <c r="AZ23" s="241">
        <v>0</v>
      </c>
      <c r="BA23" s="241">
        <v>0</v>
      </c>
      <c r="BB23" s="241">
        <v>0</v>
      </c>
      <c r="BC23" s="241">
        <v>0</v>
      </c>
      <c r="BD23" s="241">
        <v>0</v>
      </c>
      <c r="BE23" s="241">
        <v>0</v>
      </c>
      <c r="BF23" s="241">
        <v>1</v>
      </c>
      <c r="BG23" s="241">
        <v>0</v>
      </c>
      <c r="BH23" s="241">
        <v>0</v>
      </c>
      <c r="BI23" s="241">
        <v>0</v>
      </c>
      <c r="BJ23" s="241">
        <v>3</v>
      </c>
      <c r="BK23" s="241">
        <v>0</v>
      </c>
      <c r="BL23" s="112"/>
      <c r="BM23" s="242">
        <v>157</v>
      </c>
    </row>
    <row r="24" spans="1:65" s="93" customFormat="1" ht="32.1" customHeight="1">
      <c r="A24" s="240" t="s">
        <v>71</v>
      </c>
      <c r="B24" s="110"/>
      <c r="C24" s="241">
        <v>0</v>
      </c>
      <c r="D24" s="241">
        <v>1</v>
      </c>
      <c r="E24" s="241">
        <v>0</v>
      </c>
      <c r="F24" s="241">
        <v>0</v>
      </c>
      <c r="G24" s="241">
        <v>0</v>
      </c>
      <c r="H24" s="241">
        <v>1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  <c r="R24" s="241">
        <v>0</v>
      </c>
      <c r="S24" s="241">
        <v>0</v>
      </c>
      <c r="T24" s="241">
        <v>0</v>
      </c>
      <c r="U24" s="241">
        <v>0</v>
      </c>
      <c r="V24" s="241">
        <v>0</v>
      </c>
      <c r="W24" s="241">
        <v>0</v>
      </c>
      <c r="X24" s="241">
        <v>0</v>
      </c>
      <c r="Y24" s="241">
        <v>0</v>
      </c>
      <c r="Z24" s="241">
        <v>0</v>
      </c>
      <c r="AA24" s="241">
        <v>0</v>
      </c>
      <c r="AB24" s="241">
        <v>0</v>
      </c>
      <c r="AC24" s="241">
        <v>1</v>
      </c>
      <c r="AD24" s="241">
        <v>0</v>
      </c>
      <c r="AE24" s="241">
        <v>0</v>
      </c>
      <c r="AF24" s="241">
        <v>5</v>
      </c>
      <c r="AG24" s="241">
        <v>3</v>
      </c>
      <c r="AH24" s="241">
        <v>8</v>
      </c>
      <c r="AI24" s="241">
        <v>86</v>
      </c>
      <c r="AJ24" s="241">
        <v>0</v>
      </c>
      <c r="AK24" s="241">
        <v>2</v>
      </c>
      <c r="AL24" s="241">
        <v>0</v>
      </c>
      <c r="AM24" s="241">
        <v>0</v>
      </c>
      <c r="AN24" s="241">
        <v>0</v>
      </c>
      <c r="AO24" s="241">
        <v>0</v>
      </c>
      <c r="AP24" s="241">
        <v>1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1</v>
      </c>
      <c r="AW24" s="241">
        <v>0</v>
      </c>
      <c r="AX24" s="241">
        <v>0</v>
      </c>
      <c r="AY24" s="241">
        <v>0</v>
      </c>
      <c r="AZ24" s="241">
        <v>0</v>
      </c>
      <c r="BA24" s="241">
        <v>11</v>
      </c>
      <c r="BB24" s="241">
        <v>0</v>
      </c>
      <c r="BC24" s="241">
        <v>0</v>
      </c>
      <c r="BD24" s="241">
        <v>0</v>
      </c>
      <c r="BE24" s="241">
        <v>0</v>
      </c>
      <c r="BF24" s="241">
        <v>0</v>
      </c>
      <c r="BG24" s="241">
        <v>0</v>
      </c>
      <c r="BH24" s="241">
        <v>1</v>
      </c>
      <c r="BI24" s="241">
        <v>0</v>
      </c>
      <c r="BJ24" s="241">
        <v>0</v>
      </c>
      <c r="BK24" s="241">
        <v>0</v>
      </c>
      <c r="BL24" s="112"/>
      <c r="BM24" s="242">
        <v>121</v>
      </c>
    </row>
    <row r="25" spans="1:65" s="93" customFormat="1" ht="32.1" customHeight="1">
      <c r="A25" s="240" t="s">
        <v>72</v>
      </c>
      <c r="B25" s="110"/>
      <c r="C25" s="241">
        <v>0</v>
      </c>
      <c r="D25" s="241">
        <v>0</v>
      </c>
      <c r="E25" s="241">
        <v>0</v>
      </c>
      <c r="F25" s="241">
        <v>0</v>
      </c>
      <c r="G25" s="241">
        <v>0</v>
      </c>
      <c r="H25" s="241">
        <v>0</v>
      </c>
      <c r="I25" s="241">
        <v>0</v>
      </c>
      <c r="J25" s="241">
        <v>0</v>
      </c>
      <c r="K25" s="241">
        <v>0</v>
      </c>
      <c r="L25" s="241">
        <v>162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  <c r="R25" s="241">
        <v>83</v>
      </c>
      <c r="S25" s="241">
        <v>0</v>
      </c>
      <c r="T25" s="241">
        <v>0</v>
      </c>
      <c r="U25" s="241">
        <v>0</v>
      </c>
      <c r="V25" s="241">
        <v>0</v>
      </c>
      <c r="W25" s="241">
        <v>0</v>
      </c>
      <c r="X25" s="241">
        <v>0</v>
      </c>
      <c r="Y25" s="241">
        <v>0</v>
      </c>
      <c r="Z25" s="241">
        <v>0</v>
      </c>
      <c r="AA25" s="241">
        <v>0</v>
      </c>
      <c r="AB25" s="241">
        <v>0</v>
      </c>
      <c r="AC25" s="241">
        <v>0</v>
      </c>
      <c r="AD25" s="241">
        <v>0</v>
      </c>
      <c r="AE25" s="241">
        <v>0</v>
      </c>
      <c r="AF25" s="241">
        <v>0</v>
      </c>
      <c r="AG25" s="241">
        <v>0</v>
      </c>
      <c r="AH25" s="241">
        <v>1</v>
      </c>
      <c r="AI25" s="241">
        <v>2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1">
        <v>0</v>
      </c>
      <c r="AP25" s="241">
        <v>0</v>
      </c>
      <c r="AQ25" s="241">
        <v>0</v>
      </c>
      <c r="AR25" s="241">
        <v>0</v>
      </c>
      <c r="AS25" s="241">
        <v>0</v>
      </c>
      <c r="AT25" s="241">
        <v>0</v>
      </c>
      <c r="AU25" s="241">
        <v>0</v>
      </c>
      <c r="AV25" s="241">
        <v>0</v>
      </c>
      <c r="AW25" s="241">
        <v>0</v>
      </c>
      <c r="AX25" s="241">
        <v>16</v>
      </c>
      <c r="AY25" s="241">
        <v>0</v>
      </c>
      <c r="AZ25" s="241">
        <v>0</v>
      </c>
      <c r="BA25" s="241">
        <v>0</v>
      </c>
      <c r="BB25" s="241">
        <v>0</v>
      </c>
      <c r="BC25" s="241">
        <v>0</v>
      </c>
      <c r="BD25" s="241">
        <v>0</v>
      </c>
      <c r="BE25" s="241">
        <v>0</v>
      </c>
      <c r="BF25" s="241">
        <v>2</v>
      </c>
      <c r="BG25" s="241">
        <v>0</v>
      </c>
      <c r="BH25" s="241">
        <v>0</v>
      </c>
      <c r="BI25" s="241">
        <v>0</v>
      </c>
      <c r="BJ25" s="241">
        <v>0</v>
      </c>
      <c r="BK25" s="241">
        <v>0</v>
      </c>
      <c r="BL25" s="112"/>
      <c r="BM25" s="242">
        <v>266</v>
      </c>
    </row>
    <row r="26" spans="1:65" s="93" customFormat="1" ht="32.1" customHeight="1">
      <c r="A26" s="240" t="s">
        <v>73</v>
      </c>
      <c r="B26" s="110"/>
      <c r="C26" s="241">
        <v>0</v>
      </c>
      <c r="D26" s="241">
        <v>0</v>
      </c>
      <c r="E26" s="241">
        <v>0</v>
      </c>
      <c r="F26" s="241">
        <v>0</v>
      </c>
      <c r="G26" s="241">
        <v>0</v>
      </c>
      <c r="H26" s="241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9</v>
      </c>
      <c r="Q26" s="241">
        <v>0</v>
      </c>
      <c r="R26" s="241">
        <v>0</v>
      </c>
      <c r="S26" s="241">
        <v>0</v>
      </c>
      <c r="T26" s="241">
        <v>0</v>
      </c>
      <c r="U26" s="241">
        <v>0</v>
      </c>
      <c r="V26" s="241">
        <v>0</v>
      </c>
      <c r="W26" s="241">
        <v>0</v>
      </c>
      <c r="X26" s="241">
        <v>0</v>
      </c>
      <c r="Y26" s="241">
        <v>0</v>
      </c>
      <c r="Z26" s="241">
        <v>0</v>
      </c>
      <c r="AA26" s="241">
        <v>0</v>
      </c>
      <c r="AB26" s="241">
        <v>0</v>
      </c>
      <c r="AC26" s="241">
        <v>5</v>
      </c>
      <c r="AD26" s="241">
        <v>0</v>
      </c>
      <c r="AE26" s="241">
        <v>0</v>
      </c>
      <c r="AF26" s="241">
        <v>1</v>
      </c>
      <c r="AG26" s="241">
        <v>1</v>
      </c>
      <c r="AH26" s="241">
        <v>0</v>
      </c>
      <c r="AI26" s="241">
        <v>24</v>
      </c>
      <c r="AJ26" s="241">
        <v>0</v>
      </c>
      <c r="AK26" s="241">
        <v>0</v>
      </c>
      <c r="AL26" s="241">
        <v>0</v>
      </c>
      <c r="AM26" s="241">
        <v>0</v>
      </c>
      <c r="AN26" s="241">
        <v>0</v>
      </c>
      <c r="AO26" s="241">
        <v>0</v>
      </c>
      <c r="AP26" s="241">
        <v>0</v>
      </c>
      <c r="AQ26" s="241">
        <v>0</v>
      </c>
      <c r="AR26" s="241">
        <v>0</v>
      </c>
      <c r="AS26" s="241">
        <v>0</v>
      </c>
      <c r="AT26" s="241">
        <v>0</v>
      </c>
      <c r="AU26" s="241">
        <v>0</v>
      </c>
      <c r="AV26" s="241">
        <v>0</v>
      </c>
      <c r="AW26" s="241">
        <v>0</v>
      </c>
      <c r="AX26" s="241">
        <v>0</v>
      </c>
      <c r="AY26" s="241">
        <v>0</v>
      </c>
      <c r="AZ26" s="241">
        <v>0</v>
      </c>
      <c r="BA26" s="241">
        <v>0</v>
      </c>
      <c r="BB26" s="241">
        <v>0</v>
      </c>
      <c r="BC26" s="241">
        <v>0</v>
      </c>
      <c r="BD26" s="241">
        <v>0</v>
      </c>
      <c r="BE26" s="241">
        <v>0</v>
      </c>
      <c r="BF26" s="241">
        <v>3</v>
      </c>
      <c r="BG26" s="241">
        <v>0</v>
      </c>
      <c r="BH26" s="241">
        <v>1</v>
      </c>
      <c r="BI26" s="241">
        <v>0</v>
      </c>
      <c r="BJ26" s="241">
        <v>0</v>
      </c>
      <c r="BK26" s="241">
        <v>0</v>
      </c>
      <c r="BL26" s="112"/>
      <c r="BM26" s="242">
        <v>44</v>
      </c>
    </row>
    <row r="27" spans="1:65" s="93" customFormat="1" ht="32.1" customHeight="1">
      <c r="A27" s="240" t="s">
        <v>74</v>
      </c>
      <c r="B27" s="110"/>
      <c r="C27" s="241">
        <v>0</v>
      </c>
      <c r="D27" s="241">
        <v>3</v>
      </c>
      <c r="E27" s="241">
        <v>33</v>
      </c>
      <c r="F27" s="241">
        <v>0</v>
      </c>
      <c r="G27" s="241">
        <v>142</v>
      </c>
      <c r="H27" s="241">
        <v>0</v>
      </c>
      <c r="I27" s="241">
        <v>9</v>
      </c>
      <c r="J27" s="241">
        <v>0</v>
      </c>
      <c r="K27" s="241">
        <v>0</v>
      </c>
      <c r="L27" s="241">
        <v>0</v>
      </c>
      <c r="M27" s="241">
        <v>0</v>
      </c>
      <c r="N27" s="241">
        <v>8</v>
      </c>
      <c r="O27" s="241">
        <v>0</v>
      </c>
      <c r="P27" s="241">
        <v>0</v>
      </c>
      <c r="Q27" s="241">
        <v>17</v>
      </c>
      <c r="R27" s="241">
        <v>0</v>
      </c>
      <c r="S27" s="241">
        <v>0</v>
      </c>
      <c r="T27" s="241">
        <v>0</v>
      </c>
      <c r="U27" s="241">
        <v>0</v>
      </c>
      <c r="V27" s="241">
        <v>0</v>
      </c>
      <c r="W27" s="241">
        <v>0</v>
      </c>
      <c r="X27" s="241">
        <v>0</v>
      </c>
      <c r="Y27" s="241">
        <v>0</v>
      </c>
      <c r="Z27" s="241">
        <v>0</v>
      </c>
      <c r="AA27" s="241">
        <v>1</v>
      </c>
      <c r="AB27" s="241">
        <v>0</v>
      </c>
      <c r="AC27" s="241">
        <v>0</v>
      </c>
      <c r="AD27" s="241">
        <v>0</v>
      </c>
      <c r="AE27" s="241">
        <v>0</v>
      </c>
      <c r="AF27" s="241">
        <v>191</v>
      </c>
      <c r="AG27" s="241">
        <v>121</v>
      </c>
      <c r="AH27" s="241">
        <v>152</v>
      </c>
      <c r="AI27" s="241">
        <v>21</v>
      </c>
      <c r="AJ27" s="241">
        <v>0</v>
      </c>
      <c r="AK27" s="241">
        <v>2</v>
      </c>
      <c r="AL27" s="241">
        <v>0</v>
      </c>
      <c r="AM27" s="241">
        <v>0</v>
      </c>
      <c r="AN27" s="241">
        <v>0</v>
      </c>
      <c r="AO27" s="241">
        <v>0</v>
      </c>
      <c r="AP27" s="241">
        <v>0</v>
      </c>
      <c r="AQ27" s="241">
        <v>0</v>
      </c>
      <c r="AR27" s="241">
        <v>0</v>
      </c>
      <c r="AS27" s="241">
        <v>0</v>
      </c>
      <c r="AT27" s="241">
        <v>0</v>
      </c>
      <c r="AU27" s="241">
        <v>1</v>
      </c>
      <c r="AV27" s="241">
        <v>0</v>
      </c>
      <c r="AW27" s="241">
        <v>0</v>
      </c>
      <c r="AX27" s="241">
        <v>0</v>
      </c>
      <c r="AY27" s="241">
        <v>1</v>
      </c>
      <c r="AZ27" s="241">
        <v>0</v>
      </c>
      <c r="BA27" s="241">
        <v>0</v>
      </c>
      <c r="BB27" s="241">
        <v>0</v>
      </c>
      <c r="BC27" s="241">
        <v>0</v>
      </c>
      <c r="BD27" s="241">
        <v>14</v>
      </c>
      <c r="BE27" s="241">
        <v>1</v>
      </c>
      <c r="BF27" s="241">
        <v>4</v>
      </c>
      <c r="BG27" s="241">
        <v>1</v>
      </c>
      <c r="BH27" s="241">
        <v>414</v>
      </c>
      <c r="BI27" s="241">
        <v>10</v>
      </c>
      <c r="BJ27" s="241">
        <v>7</v>
      </c>
      <c r="BK27" s="241">
        <v>0</v>
      </c>
      <c r="BL27" s="112"/>
      <c r="BM27" s="243">
        <v>1153</v>
      </c>
    </row>
    <row r="28" spans="1:65" s="93" customFormat="1" ht="32.1" customHeight="1">
      <c r="A28" s="240" t="s">
        <v>75</v>
      </c>
      <c r="B28" s="110"/>
      <c r="C28" s="241">
        <v>0</v>
      </c>
      <c r="D28" s="241">
        <v>0</v>
      </c>
      <c r="E28" s="241">
        <v>0</v>
      </c>
      <c r="F28" s="241">
        <v>0</v>
      </c>
      <c r="G28" s="241">
        <v>0</v>
      </c>
      <c r="H28" s="241">
        <v>1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2</v>
      </c>
      <c r="O28" s="241">
        <v>0</v>
      </c>
      <c r="P28" s="241">
        <v>0</v>
      </c>
      <c r="Q28" s="241">
        <v>0</v>
      </c>
      <c r="R28" s="241">
        <v>0</v>
      </c>
      <c r="S28" s="241">
        <v>0</v>
      </c>
      <c r="T28" s="241">
        <v>0</v>
      </c>
      <c r="U28" s="241">
        <v>0</v>
      </c>
      <c r="V28" s="241">
        <v>0</v>
      </c>
      <c r="W28" s="241">
        <v>0</v>
      </c>
      <c r="X28" s="241">
        <v>0</v>
      </c>
      <c r="Y28" s="241">
        <v>0</v>
      </c>
      <c r="Z28" s="241">
        <v>0</v>
      </c>
      <c r="AA28" s="241">
        <v>0</v>
      </c>
      <c r="AB28" s="241">
        <v>0</v>
      </c>
      <c r="AC28" s="241">
        <v>0</v>
      </c>
      <c r="AD28" s="241">
        <v>1</v>
      </c>
      <c r="AE28" s="241">
        <v>0</v>
      </c>
      <c r="AF28" s="241">
        <v>35</v>
      </c>
      <c r="AG28" s="241">
        <v>1</v>
      </c>
      <c r="AH28" s="241">
        <v>8</v>
      </c>
      <c r="AI28" s="241">
        <v>431</v>
      </c>
      <c r="AJ28" s="241">
        <v>0</v>
      </c>
      <c r="AK28" s="241">
        <v>15</v>
      </c>
      <c r="AL28" s="241">
        <v>0</v>
      </c>
      <c r="AM28" s="241">
        <v>0</v>
      </c>
      <c r="AN28" s="241">
        <v>0</v>
      </c>
      <c r="AO28" s="241">
        <v>0</v>
      </c>
      <c r="AP28" s="241">
        <v>8</v>
      </c>
      <c r="AQ28" s="241">
        <v>1</v>
      </c>
      <c r="AR28" s="241">
        <v>1</v>
      </c>
      <c r="AS28" s="241">
        <v>0</v>
      </c>
      <c r="AT28" s="241">
        <v>0</v>
      </c>
      <c r="AU28" s="241">
        <v>0</v>
      </c>
      <c r="AV28" s="241">
        <v>0</v>
      </c>
      <c r="AW28" s="241">
        <v>2</v>
      </c>
      <c r="AX28" s="241">
        <v>0</v>
      </c>
      <c r="AY28" s="241">
        <v>0</v>
      </c>
      <c r="AZ28" s="241">
        <v>0</v>
      </c>
      <c r="BA28" s="241">
        <v>0</v>
      </c>
      <c r="BB28" s="241">
        <v>0</v>
      </c>
      <c r="BC28" s="241">
        <v>75</v>
      </c>
      <c r="BD28" s="241">
        <v>1</v>
      </c>
      <c r="BE28" s="241">
        <v>2</v>
      </c>
      <c r="BF28" s="241">
        <v>0</v>
      </c>
      <c r="BG28" s="241">
        <v>0</v>
      </c>
      <c r="BH28" s="241">
        <v>3</v>
      </c>
      <c r="BI28" s="241">
        <v>0</v>
      </c>
      <c r="BJ28" s="241">
        <v>0</v>
      </c>
      <c r="BK28" s="241">
        <v>59</v>
      </c>
      <c r="BL28" s="112"/>
      <c r="BM28" s="242">
        <v>646</v>
      </c>
    </row>
    <row r="29" spans="1:65" s="93" customFormat="1" ht="32.1" customHeight="1">
      <c r="A29" s="240" t="s">
        <v>76</v>
      </c>
      <c r="B29" s="110"/>
      <c r="C29" s="241">
        <v>0</v>
      </c>
      <c r="D29" s="241">
        <v>0</v>
      </c>
      <c r="E29" s="241">
        <v>0</v>
      </c>
      <c r="F29" s="241">
        <v>0</v>
      </c>
      <c r="G29" s="241">
        <v>0</v>
      </c>
      <c r="H29" s="241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  <c r="R29" s="241">
        <v>0</v>
      </c>
      <c r="S29" s="241">
        <v>0</v>
      </c>
      <c r="T29" s="241">
        <v>0</v>
      </c>
      <c r="U29" s="241">
        <v>0</v>
      </c>
      <c r="V29" s="241">
        <v>0</v>
      </c>
      <c r="W29" s="241">
        <v>0</v>
      </c>
      <c r="X29" s="241">
        <v>0</v>
      </c>
      <c r="Y29" s="241">
        <v>0</v>
      </c>
      <c r="Z29" s="241">
        <v>0</v>
      </c>
      <c r="AA29" s="241">
        <v>0</v>
      </c>
      <c r="AB29" s="241">
        <v>0</v>
      </c>
      <c r="AC29" s="241">
        <v>0</v>
      </c>
      <c r="AD29" s="241">
        <v>0</v>
      </c>
      <c r="AE29" s="241">
        <v>1</v>
      </c>
      <c r="AF29" s="241">
        <v>1</v>
      </c>
      <c r="AG29" s="241">
        <v>1</v>
      </c>
      <c r="AH29" s="241">
        <v>3</v>
      </c>
      <c r="AI29" s="241">
        <v>1</v>
      </c>
      <c r="AJ29" s="241">
        <v>0</v>
      </c>
      <c r="AK29" s="241">
        <v>24</v>
      </c>
      <c r="AL29" s="241">
        <v>0</v>
      </c>
      <c r="AM29" s="241">
        <v>0</v>
      </c>
      <c r="AN29" s="241">
        <v>0</v>
      </c>
      <c r="AO29" s="241">
        <v>0</v>
      </c>
      <c r="AP29" s="241">
        <v>0</v>
      </c>
      <c r="AQ29" s="241">
        <v>0</v>
      </c>
      <c r="AR29" s="241">
        <v>0</v>
      </c>
      <c r="AS29" s="241">
        <v>0</v>
      </c>
      <c r="AT29" s="241">
        <v>0</v>
      </c>
      <c r="AU29" s="241">
        <v>0</v>
      </c>
      <c r="AV29" s="241">
        <v>0</v>
      </c>
      <c r="AW29" s="241">
        <v>0</v>
      </c>
      <c r="AX29" s="241">
        <v>0</v>
      </c>
      <c r="AY29" s="241">
        <v>0</v>
      </c>
      <c r="AZ29" s="241">
        <v>0</v>
      </c>
      <c r="BA29" s="241">
        <v>0</v>
      </c>
      <c r="BB29" s="241">
        <v>0</v>
      </c>
      <c r="BC29" s="241">
        <v>1</v>
      </c>
      <c r="BD29" s="241">
        <v>1</v>
      </c>
      <c r="BE29" s="241">
        <v>0</v>
      </c>
      <c r="BF29" s="241">
        <v>0</v>
      </c>
      <c r="BG29" s="241">
        <v>0</v>
      </c>
      <c r="BH29" s="241">
        <v>0</v>
      </c>
      <c r="BI29" s="241">
        <v>0</v>
      </c>
      <c r="BJ29" s="241">
        <v>0</v>
      </c>
      <c r="BK29" s="241">
        <v>0</v>
      </c>
      <c r="BL29" s="112"/>
      <c r="BM29" s="242">
        <v>33</v>
      </c>
    </row>
    <row r="30" spans="1:65" s="93" customFormat="1" ht="32.1" customHeight="1">
      <c r="A30" s="240" t="s">
        <v>77</v>
      </c>
      <c r="B30" s="110"/>
      <c r="C30" s="241">
        <v>0</v>
      </c>
      <c r="D30" s="241">
        <v>0</v>
      </c>
      <c r="E30" s="241">
        <v>0</v>
      </c>
      <c r="F30" s="241">
        <v>0</v>
      </c>
      <c r="G30" s="241">
        <v>0</v>
      </c>
      <c r="H30" s="241">
        <v>5</v>
      </c>
      <c r="I30" s="241">
        <v>1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1">
        <v>0</v>
      </c>
      <c r="T30" s="241">
        <v>1</v>
      </c>
      <c r="U30" s="241">
        <v>0</v>
      </c>
      <c r="V30" s="241">
        <v>0</v>
      </c>
      <c r="W30" s="241">
        <v>0</v>
      </c>
      <c r="X30" s="241">
        <v>0</v>
      </c>
      <c r="Y30" s="241">
        <v>0</v>
      </c>
      <c r="Z30" s="241">
        <v>0</v>
      </c>
      <c r="AA30" s="241">
        <v>0</v>
      </c>
      <c r="AB30" s="241">
        <v>0</v>
      </c>
      <c r="AC30" s="241">
        <v>92</v>
      </c>
      <c r="AD30" s="241">
        <v>0</v>
      </c>
      <c r="AE30" s="241">
        <v>0</v>
      </c>
      <c r="AF30" s="241">
        <v>0</v>
      </c>
      <c r="AG30" s="241">
        <v>0</v>
      </c>
      <c r="AH30" s="241">
        <v>0</v>
      </c>
      <c r="AI30" s="241">
        <v>0</v>
      </c>
      <c r="AJ30" s="241">
        <v>0</v>
      </c>
      <c r="AK30" s="241">
        <v>0</v>
      </c>
      <c r="AL30" s="241">
        <v>0</v>
      </c>
      <c r="AM30" s="241">
        <v>0</v>
      </c>
      <c r="AN30" s="241">
        <v>0</v>
      </c>
      <c r="AO30" s="241">
        <v>0</v>
      </c>
      <c r="AP30" s="241">
        <v>0</v>
      </c>
      <c r="AQ30" s="241">
        <v>0</v>
      </c>
      <c r="AR30" s="241">
        <v>0</v>
      </c>
      <c r="AS30" s="241">
        <v>0</v>
      </c>
      <c r="AT30" s="241">
        <v>0</v>
      </c>
      <c r="AU30" s="241">
        <v>0</v>
      </c>
      <c r="AV30" s="241">
        <v>0</v>
      </c>
      <c r="AW30" s="241">
        <v>0</v>
      </c>
      <c r="AX30" s="241">
        <v>0</v>
      </c>
      <c r="AY30" s="241">
        <v>0</v>
      </c>
      <c r="AZ30" s="241">
        <v>0</v>
      </c>
      <c r="BA30" s="241">
        <v>0</v>
      </c>
      <c r="BB30" s="241">
        <v>0</v>
      </c>
      <c r="BC30" s="241">
        <v>0</v>
      </c>
      <c r="BD30" s="241">
        <v>0</v>
      </c>
      <c r="BE30" s="241">
        <v>7</v>
      </c>
      <c r="BF30" s="241">
        <v>4</v>
      </c>
      <c r="BG30" s="241">
        <v>0</v>
      </c>
      <c r="BH30" s="241">
        <v>1</v>
      </c>
      <c r="BI30" s="241">
        <v>1</v>
      </c>
      <c r="BJ30" s="241">
        <v>0</v>
      </c>
      <c r="BK30" s="241">
        <v>0</v>
      </c>
      <c r="BL30" s="112"/>
      <c r="BM30" s="242">
        <v>112</v>
      </c>
    </row>
    <row r="31" spans="1:65" s="93" customFormat="1" ht="32.1" customHeight="1">
      <c r="A31" s="240" t="s">
        <v>78</v>
      </c>
      <c r="B31" s="110"/>
      <c r="C31" s="241">
        <v>0</v>
      </c>
      <c r="D31" s="241">
        <v>0</v>
      </c>
      <c r="E31" s="241">
        <v>0</v>
      </c>
      <c r="F31" s="241">
        <v>0</v>
      </c>
      <c r="G31" s="241">
        <v>0</v>
      </c>
      <c r="H31" s="241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54</v>
      </c>
      <c r="Q31" s="241">
        <v>0</v>
      </c>
      <c r="R31" s="241">
        <v>0</v>
      </c>
      <c r="S31" s="241">
        <v>0</v>
      </c>
      <c r="T31" s="241">
        <v>0</v>
      </c>
      <c r="U31" s="241">
        <v>0</v>
      </c>
      <c r="V31" s="241">
        <v>0</v>
      </c>
      <c r="W31" s="241">
        <v>0</v>
      </c>
      <c r="X31" s="241">
        <v>0</v>
      </c>
      <c r="Y31" s="241">
        <v>0</v>
      </c>
      <c r="Z31" s="241">
        <v>0</v>
      </c>
      <c r="AA31" s="241">
        <v>0</v>
      </c>
      <c r="AB31" s="241">
        <v>0</v>
      </c>
      <c r="AC31" s="241">
        <v>10</v>
      </c>
      <c r="AD31" s="241">
        <v>0</v>
      </c>
      <c r="AE31" s="241">
        <v>0</v>
      </c>
      <c r="AF31" s="241">
        <v>0</v>
      </c>
      <c r="AG31" s="241">
        <v>0</v>
      </c>
      <c r="AH31" s="241">
        <v>0</v>
      </c>
      <c r="AI31" s="241">
        <v>80</v>
      </c>
      <c r="AJ31" s="241">
        <v>0</v>
      </c>
      <c r="AK31" s="241">
        <v>1</v>
      </c>
      <c r="AL31" s="241">
        <v>0</v>
      </c>
      <c r="AM31" s="241">
        <v>8</v>
      </c>
      <c r="AN31" s="241">
        <v>0</v>
      </c>
      <c r="AO31" s="241">
        <v>0</v>
      </c>
      <c r="AP31" s="241">
        <v>0</v>
      </c>
      <c r="AQ31" s="241">
        <v>0</v>
      </c>
      <c r="AR31" s="241">
        <v>0</v>
      </c>
      <c r="AS31" s="241">
        <v>0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>
        <v>0</v>
      </c>
      <c r="BA31" s="241">
        <v>0</v>
      </c>
      <c r="BB31" s="241">
        <v>0</v>
      </c>
      <c r="BC31" s="241">
        <v>0</v>
      </c>
      <c r="BD31" s="241">
        <v>0</v>
      </c>
      <c r="BE31" s="241">
        <v>0</v>
      </c>
      <c r="BF31" s="241">
        <v>0</v>
      </c>
      <c r="BG31" s="241">
        <v>0</v>
      </c>
      <c r="BH31" s="241">
        <v>0</v>
      </c>
      <c r="BI31" s="241">
        <v>0</v>
      </c>
      <c r="BJ31" s="241">
        <v>0</v>
      </c>
      <c r="BK31" s="241">
        <v>1</v>
      </c>
      <c r="BL31" s="112"/>
      <c r="BM31" s="242">
        <v>154</v>
      </c>
    </row>
    <row r="32" spans="1:65" s="93" customFormat="1" ht="32.1" customHeight="1">
      <c r="A32" s="240" t="s">
        <v>79</v>
      </c>
      <c r="B32" s="110"/>
      <c r="C32" s="241">
        <v>0</v>
      </c>
      <c r="D32" s="241">
        <v>1</v>
      </c>
      <c r="E32" s="241">
        <v>0</v>
      </c>
      <c r="F32" s="241">
        <v>0</v>
      </c>
      <c r="G32" s="241">
        <v>0</v>
      </c>
      <c r="H32" s="241">
        <v>0</v>
      </c>
      <c r="I32" s="241">
        <v>0</v>
      </c>
      <c r="J32" s="241">
        <v>0</v>
      </c>
      <c r="K32" s="241">
        <v>0</v>
      </c>
      <c r="L32" s="241">
        <v>1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  <c r="R32" s="241">
        <v>0</v>
      </c>
      <c r="S32" s="241">
        <v>0</v>
      </c>
      <c r="T32" s="241">
        <v>0</v>
      </c>
      <c r="U32" s="241">
        <v>0</v>
      </c>
      <c r="V32" s="241">
        <v>0</v>
      </c>
      <c r="W32" s="241">
        <v>0</v>
      </c>
      <c r="X32" s="241">
        <v>0</v>
      </c>
      <c r="Y32" s="241">
        <v>0</v>
      </c>
      <c r="Z32" s="241">
        <v>0</v>
      </c>
      <c r="AA32" s="241">
        <v>0</v>
      </c>
      <c r="AB32" s="241">
        <v>0</v>
      </c>
      <c r="AC32" s="241">
        <v>0</v>
      </c>
      <c r="AD32" s="241">
        <v>38</v>
      </c>
      <c r="AE32" s="241">
        <v>0</v>
      </c>
      <c r="AF32" s="241">
        <v>0</v>
      </c>
      <c r="AG32" s="241">
        <v>0</v>
      </c>
      <c r="AH32" s="241">
        <v>2</v>
      </c>
      <c r="AI32" s="241">
        <v>7</v>
      </c>
      <c r="AJ32" s="241">
        <v>0</v>
      </c>
      <c r="AK32" s="241">
        <v>2</v>
      </c>
      <c r="AL32" s="241">
        <v>0</v>
      </c>
      <c r="AM32" s="241">
        <v>0</v>
      </c>
      <c r="AN32" s="241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27</v>
      </c>
      <c r="AV32" s="241">
        <v>0</v>
      </c>
      <c r="AW32" s="241">
        <v>0</v>
      </c>
      <c r="AX32" s="241">
        <v>3</v>
      </c>
      <c r="AY32" s="241">
        <v>0</v>
      </c>
      <c r="AZ32" s="241">
        <v>0</v>
      </c>
      <c r="BA32" s="241">
        <v>0</v>
      </c>
      <c r="BB32" s="241">
        <v>0</v>
      </c>
      <c r="BC32" s="241">
        <v>0</v>
      </c>
      <c r="BD32" s="241">
        <v>0</v>
      </c>
      <c r="BE32" s="241">
        <v>0</v>
      </c>
      <c r="BF32" s="241">
        <v>0</v>
      </c>
      <c r="BG32" s="241">
        <v>7</v>
      </c>
      <c r="BH32" s="241">
        <v>1</v>
      </c>
      <c r="BI32" s="241">
        <v>0</v>
      </c>
      <c r="BJ32" s="241">
        <v>0</v>
      </c>
      <c r="BK32" s="241">
        <v>0</v>
      </c>
      <c r="BL32" s="112"/>
      <c r="BM32" s="242">
        <v>89</v>
      </c>
    </row>
    <row r="33" spans="1:65" s="93" customFormat="1" ht="32.1" customHeight="1">
      <c r="A33" s="240" t="s">
        <v>80</v>
      </c>
      <c r="B33" s="110"/>
      <c r="C33" s="241">
        <v>0</v>
      </c>
      <c r="D33" s="241">
        <v>0</v>
      </c>
      <c r="E33" s="241">
        <v>0</v>
      </c>
      <c r="F33" s="241">
        <v>0</v>
      </c>
      <c r="G33" s="241">
        <v>1</v>
      </c>
      <c r="H33" s="241">
        <v>4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5</v>
      </c>
      <c r="P33" s="241">
        <v>0</v>
      </c>
      <c r="Q33" s="241">
        <v>0</v>
      </c>
      <c r="R33" s="241">
        <v>1</v>
      </c>
      <c r="S33" s="241">
        <v>0</v>
      </c>
      <c r="T33" s="241">
        <v>0</v>
      </c>
      <c r="U33" s="241">
        <v>0</v>
      </c>
      <c r="V33" s="241">
        <v>0</v>
      </c>
      <c r="W33" s="241">
        <v>0</v>
      </c>
      <c r="X33" s="241">
        <v>0</v>
      </c>
      <c r="Y33" s="241">
        <v>0</v>
      </c>
      <c r="Z33" s="241">
        <v>3</v>
      </c>
      <c r="AA33" s="241">
        <v>0</v>
      </c>
      <c r="AB33" s="241">
        <v>0</v>
      </c>
      <c r="AC33" s="241">
        <v>3</v>
      </c>
      <c r="AD33" s="241">
        <v>52</v>
      </c>
      <c r="AE33" s="241">
        <v>0</v>
      </c>
      <c r="AF33" s="241">
        <v>0</v>
      </c>
      <c r="AG33" s="241">
        <v>1</v>
      </c>
      <c r="AH33" s="241">
        <v>2</v>
      </c>
      <c r="AI33" s="241">
        <v>12</v>
      </c>
      <c r="AJ33" s="241">
        <v>0</v>
      </c>
      <c r="AK33" s="241">
        <v>0</v>
      </c>
      <c r="AL33" s="241">
        <v>0</v>
      </c>
      <c r="AM33" s="241">
        <v>0</v>
      </c>
      <c r="AN33" s="241">
        <v>5</v>
      </c>
      <c r="AO33" s="241">
        <v>0</v>
      </c>
      <c r="AP33" s="241">
        <v>0</v>
      </c>
      <c r="AQ33" s="241">
        <v>0</v>
      </c>
      <c r="AR33" s="241">
        <v>0</v>
      </c>
      <c r="AS33" s="241">
        <v>0</v>
      </c>
      <c r="AT33" s="241">
        <v>0</v>
      </c>
      <c r="AU33" s="241">
        <v>8</v>
      </c>
      <c r="AV33" s="241">
        <v>0</v>
      </c>
      <c r="AW33" s="241">
        <v>0</v>
      </c>
      <c r="AX33" s="241">
        <v>0</v>
      </c>
      <c r="AY33" s="241">
        <v>0</v>
      </c>
      <c r="AZ33" s="241">
        <v>0</v>
      </c>
      <c r="BA33" s="241">
        <v>0</v>
      </c>
      <c r="BB33" s="241">
        <v>0</v>
      </c>
      <c r="BC33" s="241">
        <v>0</v>
      </c>
      <c r="BD33" s="241">
        <v>2</v>
      </c>
      <c r="BE33" s="241">
        <v>10</v>
      </c>
      <c r="BF33" s="241">
        <v>7</v>
      </c>
      <c r="BG33" s="241">
        <v>35</v>
      </c>
      <c r="BH33" s="241">
        <v>6</v>
      </c>
      <c r="BI33" s="241">
        <v>0</v>
      </c>
      <c r="BJ33" s="241">
        <v>19</v>
      </c>
      <c r="BK33" s="241">
        <v>2</v>
      </c>
      <c r="BL33" s="112"/>
      <c r="BM33" s="242">
        <v>178</v>
      </c>
    </row>
    <row r="34" spans="1:65" s="93" customFormat="1" ht="32.1" customHeight="1">
      <c r="A34" s="240" t="s">
        <v>81</v>
      </c>
      <c r="B34" s="110"/>
      <c r="C34" s="241">
        <v>0</v>
      </c>
      <c r="D34" s="241">
        <v>0</v>
      </c>
      <c r="E34" s="241">
        <v>0</v>
      </c>
      <c r="F34" s="241">
        <v>0</v>
      </c>
      <c r="G34" s="241">
        <v>1</v>
      </c>
      <c r="H34" s="241">
        <v>38</v>
      </c>
      <c r="I34" s="241">
        <v>0</v>
      </c>
      <c r="J34" s="241">
        <v>17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  <c r="R34" s="241">
        <v>0</v>
      </c>
      <c r="S34" s="241">
        <v>0</v>
      </c>
      <c r="T34" s="241">
        <v>0</v>
      </c>
      <c r="U34" s="241">
        <v>0</v>
      </c>
      <c r="V34" s="241">
        <v>0</v>
      </c>
      <c r="W34" s="241">
        <v>0</v>
      </c>
      <c r="X34" s="241">
        <v>0</v>
      </c>
      <c r="Y34" s="241">
        <v>0</v>
      </c>
      <c r="Z34" s="241">
        <v>0</v>
      </c>
      <c r="AA34" s="241">
        <v>0</v>
      </c>
      <c r="AB34" s="241">
        <v>0</v>
      </c>
      <c r="AC34" s="241">
        <v>0</v>
      </c>
      <c r="AD34" s="241">
        <v>0</v>
      </c>
      <c r="AE34" s="241">
        <v>0</v>
      </c>
      <c r="AF34" s="241">
        <v>0</v>
      </c>
      <c r="AG34" s="241">
        <v>2</v>
      </c>
      <c r="AH34" s="241">
        <v>0</v>
      </c>
      <c r="AI34" s="241">
        <v>0</v>
      </c>
      <c r="AJ34" s="241">
        <v>0</v>
      </c>
      <c r="AK34" s="241">
        <v>0</v>
      </c>
      <c r="AL34" s="241">
        <v>0</v>
      </c>
      <c r="AM34" s="241">
        <v>0</v>
      </c>
      <c r="AN34" s="241">
        <v>0</v>
      </c>
      <c r="AO34" s="241">
        <v>0</v>
      </c>
      <c r="AP34" s="241">
        <v>0</v>
      </c>
      <c r="AQ34" s="241">
        <v>0</v>
      </c>
      <c r="AR34" s="241">
        <v>0</v>
      </c>
      <c r="AS34" s="241">
        <v>0</v>
      </c>
      <c r="AT34" s="241">
        <v>0</v>
      </c>
      <c r="AU34" s="241">
        <v>0</v>
      </c>
      <c r="AV34" s="241">
        <v>0</v>
      </c>
      <c r="AW34" s="241">
        <v>0</v>
      </c>
      <c r="AX34" s="241">
        <v>0</v>
      </c>
      <c r="AY34" s="241">
        <v>0</v>
      </c>
      <c r="AZ34" s="241">
        <v>0</v>
      </c>
      <c r="BA34" s="241">
        <v>0</v>
      </c>
      <c r="BB34" s="241">
        <v>0</v>
      </c>
      <c r="BC34" s="241">
        <v>0</v>
      </c>
      <c r="BD34" s="241">
        <v>0</v>
      </c>
      <c r="BE34" s="241">
        <v>8</v>
      </c>
      <c r="BF34" s="241">
        <v>3</v>
      </c>
      <c r="BG34" s="241">
        <v>0</v>
      </c>
      <c r="BH34" s="241">
        <v>1</v>
      </c>
      <c r="BI34" s="241">
        <v>2</v>
      </c>
      <c r="BJ34" s="241">
        <v>0</v>
      </c>
      <c r="BK34" s="241">
        <v>0</v>
      </c>
      <c r="BL34" s="112"/>
      <c r="BM34" s="242">
        <v>72</v>
      </c>
    </row>
    <row r="35" spans="1:65" s="93" customFormat="1" ht="32.1" customHeight="1">
      <c r="A35" s="240" t="s">
        <v>82</v>
      </c>
      <c r="B35" s="110"/>
      <c r="C35" s="241">
        <v>0</v>
      </c>
      <c r="D35" s="241">
        <v>0</v>
      </c>
      <c r="E35" s="241">
        <v>0</v>
      </c>
      <c r="F35" s="241">
        <v>0</v>
      </c>
      <c r="G35" s="241">
        <v>1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6</v>
      </c>
      <c r="Q35" s="241">
        <v>0</v>
      </c>
      <c r="R35" s="241">
        <v>0</v>
      </c>
      <c r="S35" s="241">
        <v>0</v>
      </c>
      <c r="T35" s="241">
        <v>0</v>
      </c>
      <c r="U35" s="241">
        <v>1</v>
      </c>
      <c r="V35" s="241">
        <v>0</v>
      </c>
      <c r="W35" s="241">
        <v>0</v>
      </c>
      <c r="X35" s="241">
        <v>0</v>
      </c>
      <c r="Y35" s="241">
        <v>0</v>
      </c>
      <c r="Z35" s="241">
        <v>0</v>
      </c>
      <c r="AA35" s="241">
        <v>0</v>
      </c>
      <c r="AB35" s="241">
        <v>0</v>
      </c>
      <c r="AC35" s="241">
        <v>5</v>
      </c>
      <c r="AD35" s="241">
        <v>0</v>
      </c>
      <c r="AE35" s="241">
        <v>0</v>
      </c>
      <c r="AF35" s="241">
        <v>0</v>
      </c>
      <c r="AG35" s="241">
        <v>0</v>
      </c>
      <c r="AH35" s="241">
        <v>1</v>
      </c>
      <c r="AI35" s="241">
        <v>4</v>
      </c>
      <c r="AJ35" s="241">
        <v>0</v>
      </c>
      <c r="AK35" s="241">
        <v>0</v>
      </c>
      <c r="AL35" s="241">
        <v>0</v>
      </c>
      <c r="AM35" s="241">
        <v>1</v>
      </c>
      <c r="AN35" s="241">
        <v>0</v>
      </c>
      <c r="AO35" s="241">
        <v>0</v>
      </c>
      <c r="AP35" s="241">
        <v>0</v>
      </c>
      <c r="AQ35" s="241">
        <v>0</v>
      </c>
      <c r="AR35" s="241">
        <v>0</v>
      </c>
      <c r="AS35" s="241">
        <v>0</v>
      </c>
      <c r="AT35" s="241">
        <v>0</v>
      </c>
      <c r="AU35" s="241">
        <v>0</v>
      </c>
      <c r="AV35" s="241">
        <v>2</v>
      </c>
      <c r="AW35" s="241">
        <v>0</v>
      </c>
      <c r="AX35" s="241">
        <v>0</v>
      </c>
      <c r="AY35" s="241">
        <v>0</v>
      </c>
      <c r="AZ35" s="241">
        <v>0</v>
      </c>
      <c r="BA35" s="241">
        <v>0</v>
      </c>
      <c r="BB35" s="241">
        <v>0</v>
      </c>
      <c r="BC35" s="241">
        <v>3</v>
      </c>
      <c r="BD35" s="241">
        <v>0</v>
      </c>
      <c r="BE35" s="241">
        <v>0</v>
      </c>
      <c r="BF35" s="241">
        <v>0</v>
      </c>
      <c r="BG35" s="241">
        <v>0</v>
      </c>
      <c r="BH35" s="241">
        <v>3</v>
      </c>
      <c r="BI35" s="241">
        <v>0</v>
      </c>
      <c r="BJ35" s="241">
        <v>1</v>
      </c>
      <c r="BK35" s="241">
        <v>0</v>
      </c>
      <c r="BL35" s="112"/>
      <c r="BM35" s="242">
        <v>28</v>
      </c>
    </row>
    <row r="36" spans="1:65" s="93" customFormat="1" ht="32.1" customHeight="1">
      <c r="A36" s="240" t="s">
        <v>83</v>
      </c>
      <c r="B36" s="110"/>
      <c r="C36" s="241">
        <v>0</v>
      </c>
      <c r="D36" s="241">
        <v>1</v>
      </c>
      <c r="E36" s="241">
        <v>0</v>
      </c>
      <c r="F36" s="241">
        <v>0</v>
      </c>
      <c r="G36" s="241">
        <v>0</v>
      </c>
      <c r="H36" s="241">
        <v>1</v>
      </c>
      <c r="I36" s="241">
        <v>0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1">
        <v>0</v>
      </c>
      <c r="P36" s="241">
        <v>0</v>
      </c>
      <c r="Q36" s="241">
        <v>0</v>
      </c>
      <c r="R36" s="241">
        <v>0</v>
      </c>
      <c r="S36" s="241">
        <v>0</v>
      </c>
      <c r="T36" s="241">
        <v>0</v>
      </c>
      <c r="U36" s="241">
        <v>0</v>
      </c>
      <c r="V36" s="241">
        <v>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1</v>
      </c>
      <c r="AD36" s="241">
        <v>0</v>
      </c>
      <c r="AE36" s="241">
        <v>0</v>
      </c>
      <c r="AF36" s="241">
        <v>1</v>
      </c>
      <c r="AG36" s="241">
        <v>0</v>
      </c>
      <c r="AH36" s="241">
        <v>0</v>
      </c>
      <c r="AI36" s="241">
        <v>14</v>
      </c>
      <c r="AJ36" s="241">
        <v>0</v>
      </c>
      <c r="AK36" s="241">
        <v>1</v>
      </c>
      <c r="AL36" s="241">
        <v>0</v>
      </c>
      <c r="AM36" s="241">
        <v>0</v>
      </c>
      <c r="AN36" s="241">
        <v>0</v>
      </c>
      <c r="AO36" s="241">
        <v>0</v>
      </c>
      <c r="AP36" s="241">
        <v>0</v>
      </c>
      <c r="AQ36" s="241">
        <v>0</v>
      </c>
      <c r="AR36" s="241">
        <v>0</v>
      </c>
      <c r="AS36" s="241">
        <v>0</v>
      </c>
      <c r="AT36" s="241">
        <v>0</v>
      </c>
      <c r="AU36" s="241">
        <v>0</v>
      </c>
      <c r="AV36" s="241">
        <v>0</v>
      </c>
      <c r="AW36" s="241">
        <v>0</v>
      </c>
      <c r="AX36" s="241">
        <v>0</v>
      </c>
      <c r="AY36" s="241">
        <v>0</v>
      </c>
      <c r="AZ36" s="241">
        <v>0</v>
      </c>
      <c r="BA36" s="241">
        <v>0</v>
      </c>
      <c r="BB36" s="241">
        <v>0</v>
      </c>
      <c r="BC36" s="241">
        <v>0</v>
      </c>
      <c r="BD36" s="241">
        <v>0</v>
      </c>
      <c r="BE36" s="241">
        <v>0</v>
      </c>
      <c r="BF36" s="241">
        <v>0</v>
      </c>
      <c r="BG36" s="241">
        <v>0</v>
      </c>
      <c r="BH36" s="241">
        <v>1</v>
      </c>
      <c r="BI36" s="241">
        <v>0</v>
      </c>
      <c r="BJ36" s="241">
        <v>0</v>
      </c>
      <c r="BK36" s="241">
        <v>0</v>
      </c>
      <c r="BL36" s="112"/>
      <c r="BM36" s="242">
        <v>20</v>
      </c>
    </row>
    <row r="37" spans="1:65" s="93" customFormat="1" ht="32.1" customHeight="1">
      <c r="A37" s="240" t="s">
        <v>84</v>
      </c>
      <c r="B37" s="110"/>
      <c r="C37" s="241">
        <v>0</v>
      </c>
      <c r="D37" s="241">
        <v>0</v>
      </c>
      <c r="E37" s="241">
        <v>0</v>
      </c>
      <c r="F37" s="241">
        <v>2</v>
      </c>
      <c r="G37" s="241">
        <v>2</v>
      </c>
      <c r="H37" s="241">
        <v>0</v>
      </c>
      <c r="I37" s="241">
        <v>0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1">
        <v>0</v>
      </c>
      <c r="P37" s="241">
        <v>43</v>
      </c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1</v>
      </c>
      <c r="AD37" s="241">
        <v>0</v>
      </c>
      <c r="AE37" s="241">
        <v>0</v>
      </c>
      <c r="AF37" s="241">
        <v>24</v>
      </c>
      <c r="AG37" s="241">
        <v>2</v>
      </c>
      <c r="AH37" s="241">
        <v>1</v>
      </c>
      <c r="AI37" s="241">
        <v>262</v>
      </c>
      <c r="AJ37" s="241">
        <v>1</v>
      </c>
      <c r="AK37" s="241">
        <v>26</v>
      </c>
      <c r="AL37" s="241">
        <v>0</v>
      </c>
      <c r="AM37" s="241">
        <v>0</v>
      </c>
      <c r="AN37" s="241">
        <v>0</v>
      </c>
      <c r="AO37" s="241">
        <v>0</v>
      </c>
      <c r="AP37" s="241">
        <v>24</v>
      </c>
      <c r="AQ37" s="241">
        <v>15</v>
      </c>
      <c r="AR37" s="241">
        <v>0</v>
      </c>
      <c r="AS37" s="241">
        <v>0</v>
      </c>
      <c r="AT37" s="241">
        <v>0</v>
      </c>
      <c r="AU37" s="241">
        <v>0</v>
      </c>
      <c r="AV37" s="241">
        <v>0</v>
      </c>
      <c r="AW37" s="241">
        <v>2</v>
      </c>
      <c r="AX37" s="241">
        <v>0</v>
      </c>
      <c r="AY37" s="241">
        <v>0</v>
      </c>
      <c r="AZ37" s="241">
        <v>0</v>
      </c>
      <c r="BA37" s="241">
        <v>0</v>
      </c>
      <c r="BB37" s="241">
        <v>0</v>
      </c>
      <c r="BC37" s="241">
        <v>131</v>
      </c>
      <c r="BD37" s="241">
        <v>0</v>
      </c>
      <c r="BE37" s="241">
        <v>1</v>
      </c>
      <c r="BF37" s="241">
        <v>5</v>
      </c>
      <c r="BG37" s="241">
        <v>0</v>
      </c>
      <c r="BH37" s="241">
        <v>23</v>
      </c>
      <c r="BI37" s="241">
        <v>0</v>
      </c>
      <c r="BJ37" s="241">
        <v>0</v>
      </c>
      <c r="BK37" s="241">
        <v>0</v>
      </c>
      <c r="BL37" s="112"/>
      <c r="BM37" s="242">
        <v>565</v>
      </c>
    </row>
    <row r="38" spans="1:65" s="93" customFormat="1" ht="32.1" customHeight="1">
      <c r="A38" s="240" t="s">
        <v>85</v>
      </c>
      <c r="B38" s="110"/>
      <c r="C38" s="241">
        <v>0</v>
      </c>
      <c r="D38" s="241">
        <v>0</v>
      </c>
      <c r="E38" s="241">
        <v>0</v>
      </c>
      <c r="F38" s="241">
        <v>0</v>
      </c>
      <c r="G38" s="241">
        <v>0</v>
      </c>
      <c r="H38" s="241">
        <v>0</v>
      </c>
      <c r="I38" s="241">
        <v>1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324</v>
      </c>
      <c r="AD38" s="241">
        <v>0</v>
      </c>
      <c r="AE38" s="241">
        <v>0</v>
      </c>
      <c r="AF38" s="241">
        <v>0</v>
      </c>
      <c r="AG38" s="241">
        <v>4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1">
        <v>0</v>
      </c>
      <c r="AP38" s="241">
        <v>0</v>
      </c>
      <c r="AQ38" s="241">
        <v>0</v>
      </c>
      <c r="AR38" s="241">
        <v>0</v>
      </c>
      <c r="AS38" s="241">
        <v>0</v>
      </c>
      <c r="AT38" s="241">
        <v>0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>
        <v>0</v>
      </c>
      <c r="BA38" s="241">
        <v>0</v>
      </c>
      <c r="BB38" s="241">
        <v>0</v>
      </c>
      <c r="BC38" s="241">
        <v>0</v>
      </c>
      <c r="BD38" s="241">
        <v>0</v>
      </c>
      <c r="BE38" s="241">
        <v>1</v>
      </c>
      <c r="BF38" s="241">
        <v>1</v>
      </c>
      <c r="BG38" s="241">
        <v>0</v>
      </c>
      <c r="BH38" s="241">
        <v>1</v>
      </c>
      <c r="BI38" s="241">
        <v>0</v>
      </c>
      <c r="BJ38" s="241">
        <v>0</v>
      </c>
      <c r="BK38" s="241">
        <v>0</v>
      </c>
      <c r="BL38" s="112"/>
      <c r="BM38" s="242">
        <v>332</v>
      </c>
    </row>
    <row r="39" spans="1:65" s="93" customFormat="1" ht="32.1" customHeight="1">
      <c r="A39" s="240" t="s">
        <v>86</v>
      </c>
      <c r="B39" s="110"/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41">
        <v>0</v>
      </c>
      <c r="L39" s="241">
        <v>5</v>
      </c>
      <c r="M39" s="241">
        <v>0</v>
      </c>
      <c r="N39" s="241">
        <v>0</v>
      </c>
      <c r="O39" s="241">
        <v>0</v>
      </c>
      <c r="P39" s="241">
        <v>1</v>
      </c>
      <c r="Q39" s="241">
        <v>0</v>
      </c>
      <c r="R39" s="241">
        <v>4</v>
      </c>
      <c r="S39" s="241">
        <v>0</v>
      </c>
      <c r="T39" s="241">
        <v>0</v>
      </c>
      <c r="U39" s="241">
        <v>0</v>
      </c>
      <c r="V39" s="241">
        <v>0</v>
      </c>
      <c r="W39" s="241">
        <v>0</v>
      </c>
      <c r="X39" s="241">
        <v>0</v>
      </c>
      <c r="Y39" s="241">
        <v>0</v>
      </c>
      <c r="Z39" s="241">
        <v>0</v>
      </c>
      <c r="AA39" s="241">
        <v>0</v>
      </c>
      <c r="AB39" s="241">
        <v>0</v>
      </c>
      <c r="AC39" s="241">
        <v>0</v>
      </c>
      <c r="AD39" s="241">
        <v>0</v>
      </c>
      <c r="AE39" s="241">
        <v>0</v>
      </c>
      <c r="AF39" s="241">
        <v>0</v>
      </c>
      <c r="AG39" s="241">
        <v>0</v>
      </c>
      <c r="AH39" s="241">
        <v>0</v>
      </c>
      <c r="AI39" s="241">
        <v>1</v>
      </c>
      <c r="AJ39" s="241">
        <v>0</v>
      </c>
      <c r="AK39" s="241">
        <v>0</v>
      </c>
      <c r="AL39" s="241">
        <v>0</v>
      </c>
      <c r="AM39" s="241">
        <v>0</v>
      </c>
      <c r="AN39" s="241">
        <v>0</v>
      </c>
      <c r="AO39" s="241">
        <v>0</v>
      </c>
      <c r="AP39" s="241">
        <v>1</v>
      </c>
      <c r="AQ39" s="241">
        <v>1</v>
      </c>
      <c r="AR39" s="241">
        <v>0</v>
      </c>
      <c r="AS39" s="241">
        <v>0</v>
      </c>
      <c r="AT39" s="241">
        <v>0</v>
      </c>
      <c r="AU39" s="241">
        <v>0</v>
      </c>
      <c r="AV39" s="241">
        <v>0</v>
      </c>
      <c r="AW39" s="241">
        <v>18</v>
      </c>
      <c r="AX39" s="241">
        <v>6</v>
      </c>
      <c r="AY39" s="241">
        <v>0</v>
      </c>
      <c r="AZ39" s="241">
        <v>0</v>
      </c>
      <c r="BA39" s="241">
        <v>0</v>
      </c>
      <c r="BB39" s="241">
        <v>0</v>
      </c>
      <c r="BC39" s="241">
        <v>0</v>
      </c>
      <c r="BD39" s="241">
        <v>0</v>
      </c>
      <c r="BE39" s="241">
        <v>0</v>
      </c>
      <c r="BF39" s="241">
        <v>0</v>
      </c>
      <c r="BG39" s="241">
        <v>0</v>
      </c>
      <c r="BH39" s="241">
        <v>1</v>
      </c>
      <c r="BI39" s="241">
        <v>0</v>
      </c>
      <c r="BJ39" s="241">
        <v>0</v>
      </c>
      <c r="BK39" s="241">
        <v>0</v>
      </c>
      <c r="BL39" s="112"/>
      <c r="BM39" s="242">
        <v>38</v>
      </c>
    </row>
    <row r="40" spans="1:65" s="93" customFormat="1" ht="8.1" customHeight="1">
      <c r="A40" s="115"/>
      <c r="B40" s="111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3"/>
      <c r="BM40" s="116"/>
    </row>
    <row r="41" spans="1:65" s="94" customFormat="1" ht="32.1" customHeight="1">
      <c r="A41" s="124" t="s">
        <v>195</v>
      </c>
      <c r="B41" s="119"/>
      <c r="C41" s="244">
        <v>0</v>
      </c>
      <c r="D41" s="244">
        <v>89</v>
      </c>
      <c r="E41" s="244">
        <v>34</v>
      </c>
      <c r="F41" s="244">
        <v>4</v>
      </c>
      <c r="G41" s="244">
        <v>181</v>
      </c>
      <c r="H41" s="244">
        <v>243</v>
      </c>
      <c r="I41" s="244">
        <v>11</v>
      </c>
      <c r="J41" s="244">
        <v>18</v>
      </c>
      <c r="K41" s="244">
        <v>1</v>
      </c>
      <c r="L41" s="244">
        <v>174</v>
      </c>
      <c r="M41" s="244">
        <v>2</v>
      </c>
      <c r="N41" s="244">
        <v>12</v>
      </c>
      <c r="O41" s="244">
        <v>6</v>
      </c>
      <c r="P41" s="244">
        <v>121</v>
      </c>
      <c r="Q41" s="244">
        <v>20</v>
      </c>
      <c r="R41" s="244">
        <v>147</v>
      </c>
      <c r="S41" s="244">
        <v>2</v>
      </c>
      <c r="T41" s="244">
        <v>1</v>
      </c>
      <c r="U41" s="244">
        <v>4</v>
      </c>
      <c r="V41" s="244">
        <v>0</v>
      </c>
      <c r="W41" s="244">
        <v>1</v>
      </c>
      <c r="X41" s="244">
        <v>1</v>
      </c>
      <c r="Y41" s="244">
        <v>1</v>
      </c>
      <c r="Z41" s="244">
        <v>3</v>
      </c>
      <c r="AA41" s="244">
        <v>7</v>
      </c>
      <c r="AB41" s="244">
        <v>1</v>
      </c>
      <c r="AC41" s="244">
        <v>500</v>
      </c>
      <c r="AD41" s="244">
        <v>92</v>
      </c>
      <c r="AE41" s="244">
        <v>152</v>
      </c>
      <c r="AF41" s="244">
        <v>344</v>
      </c>
      <c r="AG41" s="244">
        <v>163</v>
      </c>
      <c r="AH41" s="244">
        <v>405</v>
      </c>
      <c r="AI41" s="244">
        <v>1500</v>
      </c>
      <c r="AJ41" s="244">
        <v>2</v>
      </c>
      <c r="AK41" s="244">
        <v>404</v>
      </c>
      <c r="AL41" s="244">
        <v>1</v>
      </c>
      <c r="AM41" s="244">
        <v>9</v>
      </c>
      <c r="AN41" s="244">
        <v>5</v>
      </c>
      <c r="AO41" s="244">
        <v>1</v>
      </c>
      <c r="AP41" s="244">
        <v>44</v>
      </c>
      <c r="AQ41" s="244">
        <v>20</v>
      </c>
      <c r="AR41" s="244">
        <v>2</v>
      </c>
      <c r="AS41" s="244">
        <v>11</v>
      </c>
      <c r="AT41" s="244">
        <v>6</v>
      </c>
      <c r="AU41" s="244">
        <v>463</v>
      </c>
      <c r="AV41" s="244">
        <v>95</v>
      </c>
      <c r="AW41" s="244">
        <v>37</v>
      </c>
      <c r="AX41" s="244">
        <v>123</v>
      </c>
      <c r="AY41" s="244">
        <v>3</v>
      </c>
      <c r="AZ41" s="244">
        <v>1</v>
      </c>
      <c r="BA41" s="244">
        <v>147</v>
      </c>
      <c r="BB41" s="244">
        <v>17</v>
      </c>
      <c r="BC41" s="244">
        <v>247</v>
      </c>
      <c r="BD41" s="244">
        <v>24</v>
      </c>
      <c r="BE41" s="244">
        <v>454</v>
      </c>
      <c r="BF41" s="244">
        <v>400</v>
      </c>
      <c r="BG41" s="244">
        <v>49</v>
      </c>
      <c r="BH41" s="244">
        <v>522</v>
      </c>
      <c r="BI41" s="244">
        <v>62</v>
      </c>
      <c r="BJ41" s="244">
        <v>122</v>
      </c>
      <c r="BK41" s="244">
        <v>109</v>
      </c>
      <c r="BL41" s="120"/>
      <c r="BM41" s="244">
        <v>7620</v>
      </c>
    </row>
    <row r="42" spans="1:65" s="93" customFormat="1" ht="8.1" customHeight="1">
      <c r="A42" s="117"/>
      <c r="B42" s="11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1"/>
      <c r="AC42" s="561"/>
      <c r="AD42" s="561"/>
      <c r="AE42" s="561"/>
      <c r="AF42" s="561"/>
      <c r="AG42" s="561"/>
      <c r="AH42" s="561"/>
      <c r="AI42" s="561"/>
      <c r="AJ42" s="561"/>
      <c r="AK42" s="561"/>
      <c r="AL42" s="561"/>
      <c r="AM42" s="561"/>
      <c r="AN42" s="561"/>
      <c r="AO42" s="561"/>
      <c r="AP42" s="561"/>
      <c r="AQ42" s="561"/>
      <c r="AR42" s="561"/>
      <c r="AS42" s="561"/>
      <c r="AT42" s="561"/>
      <c r="AU42" s="561"/>
      <c r="AV42" s="561"/>
      <c r="AW42" s="561"/>
      <c r="AX42" s="561"/>
      <c r="AY42" s="561"/>
      <c r="AZ42" s="561"/>
      <c r="BA42" s="561"/>
      <c r="BB42" s="561"/>
      <c r="BC42" s="561"/>
      <c r="BD42" s="561"/>
      <c r="BE42" s="561"/>
      <c r="BF42" s="561"/>
      <c r="BG42" s="561"/>
      <c r="BH42" s="561"/>
      <c r="BI42" s="561"/>
      <c r="BJ42" s="561"/>
      <c r="BK42" s="561"/>
      <c r="BL42" s="113"/>
      <c r="BM42" s="118"/>
    </row>
    <row r="43" spans="1:65" s="93" customFormat="1" ht="32.1" customHeight="1">
      <c r="A43" s="240" t="s">
        <v>185</v>
      </c>
      <c r="B43" s="110"/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  <c r="R43" s="241">
        <v>0</v>
      </c>
      <c r="S43" s="241">
        <v>0</v>
      </c>
      <c r="T43" s="241">
        <v>0</v>
      </c>
      <c r="U43" s="241">
        <v>0</v>
      </c>
      <c r="V43" s="241">
        <v>0</v>
      </c>
      <c r="W43" s="241">
        <v>0</v>
      </c>
      <c r="X43" s="241">
        <v>0</v>
      </c>
      <c r="Y43" s="241">
        <v>0</v>
      </c>
      <c r="Z43" s="241">
        <v>0</v>
      </c>
      <c r="AA43" s="241">
        <v>0</v>
      </c>
      <c r="AB43" s="241">
        <v>0</v>
      </c>
      <c r="AC43" s="241">
        <v>0</v>
      </c>
      <c r="AD43" s="241">
        <v>0</v>
      </c>
      <c r="AE43" s="241">
        <v>0</v>
      </c>
      <c r="AF43" s="241">
        <v>0</v>
      </c>
      <c r="AG43" s="241">
        <v>0</v>
      </c>
      <c r="AH43" s="241">
        <v>0</v>
      </c>
      <c r="AI43" s="241">
        <v>0</v>
      </c>
      <c r="AJ43" s="241">
        <v>0</v>
      </c>
      <c r="AK43" s="241">
        <v>0</v>
      </c>
      <c r="AL43" s="241">
        <v>0</v>
      </c>
      <c r="AM43" s="241">
        <v>0</v>
      </c>
      <c r="AN43" s="241">
        <v>0</v>
      </c>
      <c r="AO43" s="241">
        <v>0</v>
      </c>
      <c r="AP43" s="241">
        <v>0</v>
      </c>
      <c r="AQ43" s="241">
        <v>0</v>
      </c>
      <c r="AR43" s="241">
        <v>0</v>
      </c>
      <c r="AS43" s="241">
        <v>0</v>
      </c>
      <c r="AT43" s="241">
        <v>0</v>
      </c>
      <c r="AU43" s="241">
        <v>0</v>
      </c>
      <c r="AV43" s="241">
        <v>0</v>
      </c>
      <c r="AW43" s="241">
        <v>0</v>
      </c>
      <c r="AX43" s="241">
        <v>0</v>
      </c>
      <c r="AY43" s="241">
        <v>0</v>
      </c>
      <c r="AZ43" s="241">
        <v>0</v>
      </c>
      <c r="BA43" s="241">
        <v>0</v>
      </c>
      <c r="BB43" s="241">
        <v>0</v>
      </c>
      <c r="BC43" s="241">
        <v>0</v>
      </c>
      <c r="BD43" s="241">
        <v>0</v>
      </c>
      <c r="BE43" s="241">
        <v>0</v>
      </c>
      <c r="BF43" s="241">
        <v>0</v>
      </c>
      <c r="BG43" s="241">
        <v>0</v>
      </c>
      <c r="BH43" s="241">
        <v>0</v>
      </c>
      <c r="BI43" s="241">
        <v>0</v>
      </c>
      <c r="BJ43" s="241">
        <v>0</v>
      </c>
      <c r="BK43" s="241">
        <v>0</v>
      </c>
      <c r="BL43" s="110"/>
      <c r="BM43" s="242">
        <v>0</v>
      </c>
    </row>
    <row r="44" spans="1:65" s="93" customFormat="1" ht="32.1" customHeight="1">
      <c r="A44" s="240" t="s">
        <v>186</v>
      </c>
      <c r="B44" s="110"/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41">
        <v>0</v>
      </c>
      <c r="L44" s="241">
        <v>13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  <c r="R44" s="241">
        <v>3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7</v>
      </c>
      <c r="AD44" s="241">
        <v>0</v>
      </c>
      <c r="AE44" s="241">
        <v>0</v>
      </c>
      <c r="AF44" s="241">
        <v>0</v>
      </c>
      <c r="AG44" s="241">
        <v>0</v>
      </c>
      <c r="AH44" s="241">
        <v>1</v>
      </c>
      <c r="AI44" s="241">
        <v>5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1">
        <v>0</v>
      </c>
      <c r="AP44" s="241">
        <v>0</v>
      </c>
      <c r="AQ44" s="241">
        <v>0</v>
      </c>
      <c r="AR44" s="241">
        <v>0</v>
      </c>
      <c r="AS44" s="241">
        <v>0</v>
      </c>
      <c r="AT44" s="241">
        <v>0</v>
      </c>
      <c r="AU44" s="241">
        <v>0</v>
      </c>
      <c r="AV44" s="241">
        <v>0</v>
      </c>
      <c r="AW44" s="241">
        <v>0</v>
      </c>
      <c r="AX44" s="241">
        <v>0</v>
      </c>
      <c r="AY44" s="241">
        <v>2</v>
      </c>
      <c r="AZ44" s="241">
        <v>0</v>
      </c>
      <c r="BA44" s="241">
        <v>0</v>
      </c>
      <c r="BB44" s="241">
        <v>0</v>
      </c>
      <c r="BC44" s="241">
        <v>0</v>
      </c>
      <c r="BD44" s="241">
        <v>0</v>
      </c>
      <c r="BE44" s="241">
        <v>0</v>
      </c>
      <c r="BF44" s="241">
        <v>0</v>
      </c>
      <c r="BG44" s="241">
        <v>0</v>
      </c>
      <c r="BH44" s="241">
        <v>1</v>
      </c>
      <c r="BI44" s="241">
        <v>0</v>
      </c>
      <c r="BJ44" s="241">
        <v>0</v>
      </c>
      <c r="BK44" s="241">
        <v>0</v>
      </c>
      <c r="BL44" s="110"/>
      <c r="BM44" s="242">
        <v>32</v>
      </c>
    </row>
    <row r="45" spans="1:65" s="93" customFormat="1" ht="32.1" customHeight="1">
      <c r="A45" s="240" t="s">
        <v>187</v>
      </c>
      <c r="B45" s="110"/>
      <c r="C45" s="241">
        <v>0</v>
      </c>
      <c r="D45" s="241">
        <v>0</v>
      </c>
      <c r="E45" s="241">
        <v>0</v>
      </c>
      <c r="F45" s="241">
        <v>0</v>
      </c>
      <c r="G45" s="241">
        <v>1</v>
      </c>
      <c r="H45" s="241">
        <v>2</v>
      </c>
      <c r="I45" s="241">
        <v>0</v>
      </c>
      <c r="J45" s="241">
        <v>0</v>
      </c>
      <c r="K45" s="241">
        <v>0</v>
      </c>
      <c r="L45" s="241">
        <v>1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  <c r="R45" s="241">
        <v>1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0</v>
      </c>
      <c r="AA45" s="241">
        <v>0</v>
      </c>
      <c r="AB45" s="241">
        <v>0</v>
      </c>
      <c r="AC45" s="241">
        <v>7</v>
      </c>
      <c r="AD45" s="241">
        <v>0</v>
      </c>
      <c r="AE45" s="241">
        <v>4</v>
      </c>
      <c r="AF45" s="241">
        <v>1</v>
      </c>
      <c r="AG45" s="241">
        <v>0</v>
      </c>
      <c r="AH45" s="241">
        <v>1</v>
      </c>
      <c r="AI45" s="241">
        <v>7</v>
      </c>
      <c r="AJ45" s="241">
        <v>0</v>
      </c>
      <c r="AK45" s="241">
        <v>7</v>
      </c>
      <c r="AL45" s="241">
        <v>0</v>
      </c>
      <c r="AM45" s="241">
        <v>0</v>
      </c>
      <c r="AN45" s="241">
        <v>0</v>
      </c>
      <c r="AO45" s="241">
        <v>0</v>
      </c>
      <c r="AP45" s="241">
        <v>0</v>
      </c>
      <c r="AQ45" s="241">
        <v>0</v>
      </c>
      <c r="AR45" s="241">
        <v>0</v>
      </c>
      <c r="AS45" s="241">
        <v>0</v>
      </c>
      <c r="AT45" s="241">
        <v>0</v>
      </c>
      <c r="AU45" s="241">
        <v>0</v>
      </c>
      <c r="AV45" s="241">
        <v>0</v>
      </c>
      <c r="AW45" s="241">
        <v>2</v>
      </c>
      <c r="AX45" s="241">
        <v>0</v>
      </c>
      <c r="AY45" s="241">
        <v>1</v>
      </c>
      <c r="AZ45" s="241">
        <v>1</v>
      </c>
      <c r="BA45" s="241">
        <v>0</v>
      </c>
      <c r="BB45" s="241">
        <v>1</v>
      </c>
      <c r="BC45" s="241">
        <v>1</v>
      </c>
      <c r="BD45" s="241">
        <v>0</v>
      </c>
      <c r="BE45" s="241">
        <v>1</v>
      </c>
      <c r="BF45" s="241">
        <v>5</v>
      </c>
      <c r="BG45" s="241">
        <v>0</v>
      </c>
      <c r="BH45" s="241">
        <v>4</v>
      </c>
      <c r="BI45" s="241">
        <v>0</v>
      </c>
      <c r="BJ45" s="241">
        <v>4</v>
      </c>
      <c r="BK45" s="241">
        <v>0</v>
      </c>
      <c r="BL45" s="110"/>
      <c r="BM45" s="242">
        <v>52</v>
      </c>
    </row>
    <row r="46" spans="1:65" s="93" customFormat="1" ht="32.1" customHeight="1">
      <c r="A46" s="240" t="s">
        <v>371</v>
      </c>
      <c r="B46" s="110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241"/>
      <c r="BK46" s="241"/>
      <c r="BL46" s="110"/>
      <c r="BM46" s="242">
        <v>0</v>
      </c>
    </row>
    <row r="47" spans="1:65" s="93" customFormat="1" ht="32.1" customHeight="1">
      <c r="A47" s="240" t="s">
        <v>188</v>
      </c>
      <c r="B47" s="110"/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1</v>
      </c>
      <c r="I47" s="241">
        <v>0</v>
      </c>
      <c r="J47" s="241">
        <v>0</v>
      </c>
      <c r="K47" s="241">
        <v>0</v>
      </c>
      <c r="L47" s="241">
        <v>0</v>
      </c>
      <c r="M47" s="241">
        <v>0</v>
      </c>
      <c r="N47" s="241">
        <v>0</v>
      </c>
      <c r="O47" s="241">
        <v>0</v>
      </c>
      <c r="P47" s="241">
        <v>0</v>
      </c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1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1">
        <v>0</v>
      </c>
      <c r="AP47" s="241">
        <v>0</v>
      </c>
      <c r="AQ47" s="241">
        <v>0</v>
      </c>
      <c r="AR47" s="241">
        <v>0</v>
      </c>
      <c r="AS47" s="241">
        <v>0</v>
      </c>
      <c r="AT47" s="241">
        <v>0</v>
      </c>
      <c r="AU47" s="241">
        <v>1</v>
      </c>
      <c r="AV47" s="241">
        <v>0</v>
      </c>
      <c r="AW47" s="241">
        <v>0</v>
      </c>
      <c r="AX47" s="241">
        <v>0</v>
      </c>
      <c r="AY47" s="241">
        <v>0</v>
      </c>
      <c r="AZ47" s="241">
        <v>0</v>
      </c>
      <c r="BA47" s="241">
        <v>0</v>
      </c>
      <c r="BB47" s="241">
        <v>0</v>
      </c>
      <c r="BC47" s="241">
        <v>0</v>
      </c>
      <c r="BD47" s="241">
        <v>0</v>
      </c>
      <c r="BE47" s="241">
        <v>0</v>
      </c>
      <c r="BF47" s="241">
        <v>0</v>
      </c>
      <c r="BG47" s="241">
        <v>0</v>
      </c>
      <c r="BH47" s="241">
        <v>0</v>
      </c>
      <c r="BI47" s="241">
        <v>0</v>
      </c>
      <c r="BJ47" s="241">
        <v>0</v>
      </c>
      <c r="BK47" s="241">
        <v>0</v>
      </c>
      <c r="BL47" s="110"/>
      <c r="BM47" s="242">
        <v>3</v>
      </c>
    </row>
    <row r="48" spans="1:65" s="93" customFormat="1" ht="32.1" customHeight="1">
      <c r="A48" s="240" t="s">
        <v>189</v>
      </c>
      <c r="B48" s="110"/>
      <c r="C48" s="241">
        <v>0</v>
      </c>
      <c r="D48" s="241">
        <v>0</v>
      </c>
      <c r="E48" s="241">
        <v>0</v>
      </c>
      <c r="F48" s="241">
        <v>0</v>
      </c>
      <c r="G48" s="241">
        <v>0</v>
      </c>
      <c r="H48" s="241">
        <v>2</v>
      </c>
      <c r="I48" s="241">
        <v>0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1</v>
      </c>
      <c r="P48" s="241">
        <v>0</v>
      </c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>
        <v>0</v>
      </c>
      <c r="AB48" s="241">
        <v>0</v>
      </c>
      <c r="AC48" s="241">
        <v>1</v>
      </c>
      <c r="AD48" s="241">
        <v>3</v>
      </c>
      <c r="AE48" s="241">
        <v>0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  <c r="AN48" s="241">
        <v>0</v>
      </c>
      <c r="AO48" s="241">
        <v>0</v>
      </c>
      <c r="AP48" s="241">
        <v>0</v>
      </c>
      <c r="AQ48" s="241">
        <v>0</v>
      </c>
      <c r="AR48" s="241">
        <v>0</v>
      </c>
      <c r="AS48" s="241">
        <v>0</v>
      </c>
      <c r="AT48" s="241">
        <v>0</v>
      </c>
      <c r="AU48" s="241">
        <v>0</v>
      </c>
      <c r="AV48" s="241">
        <v>0</v>
      </c>
      <c r="AW48" s="241">
        <v>0</v>
      </c>
      <c r="AX48" s="241">
        <v>0</v>
      </c>
      <c r="AY48" s="241">
        <v>1</v>
      </c>
      <c r="AZ48" s="241">
        <v>0</v>
      </c>
      <c r="BA48" s="241">
        <v>0</v>
      </c>
      <c r="BB48" s="241">
        <v>0</v>
      </c>
      <c r="BC48" s="241">
        <v>0</v>
      </c>
      <c r="BD48" s="241">
        <v>0</v>
      </c>
      <c r="BE48" s="241">
        <v>0</v>
      </c>
      <c r="BF48" s="241">
        <v>0</v>
      </c>
      <c r="BG48" s="241">
        <v>14</v>
      </c>
      <c r="BH48" s="241">
        <v>1</v>
      </c>
      <c r="BI48" s="241">
        <v>0</v>
      </c>
      <c r="BJ48" s="241">
        <v>2</v>
      </c>
      <c r="BK48" s="241">
        <v>0</v>
      </c>
      <c r="BL48" s="110"/>
      <c r="BM48" s="242">
        <v>25</v>
      </c>
    </row>
    <row r="49" spans="1:65" s="93" customFormat="1" ht="32.1" customHeight="1">
      <c r="A49" s="240" t="s">
        <v>190</v>
      </c>
      <c r="B49" s="110"/>
      <c r="C49" s="241">
        <v>0</v>
      </c>
      <c r="D49" s="241">
        <v>0</v>
      </c>
      <c r="E49" s="241">
        <v>0</v>
      </c>
      <c r="F49" s="241">
        <v>0</v>
      </c>
      <c r="G49" s="241">
        <v>0</v>
      </c>
      <c r="H49" s="241">
        <v>0</v>
      </c>
      <c r="I49" s="241">
        <v>0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  <c r="R49" s="241">
        <v>1</v>
      </c>
      <c r="S49" s="241">
        <v>0</v>
      </c>
      <c r="T49" s="241">
        <v>0</v>
      </c>
      <c r="U49" s="241">
        <v>0</v>
      </c>
      <c r="V49" s="241">
        <v>1</v>
      </c>
      <c r="W49" s="241">
        <v>0</v>
      </c>
      <c r="X49" s="241">
        <v>0</v>
      </c>
      <c r="Y49" s="241">
        <v>0</v>
      </c>
      <c r="Z49" s="241">
        <v>0</v>
      </c>
      <c r="AA49" s="241">
        <v>0</v>
      </c>
      <c r="AB49" s="241">
        <v>0</v>
      </c>
      <c r="AC49" s="241">
        <v>3</v>
      </c>
      <c r="AD49" s="241">
        <v>0</v>
      </c>
      <c r="AE49" s="241">
        <v>0</v>
      </c>
      <c r="AF49" s="241">
        <v>0</v>
      </c>
      <c r="AG49" s="241">
        <v>0</v>
      </c>
      <c r="AH49" s="241">
        <v>0</v>
      </c>
      <c r="AI49" s="241">
        <v>1</v>
      </c>
      <c r="AJ49" s="241">
        <v>0</v>
      </c>
      <c r="AK49" s="241">
        <v>0</v>
      </c>
      <c r="AL49" s="241">
        <v>0</v>
      </c>
      <c r="AM49" s="241">
        <v>0</v>
      </c>
      <c r="AN49" s="241">
        <v>0</v>
      </c>
      <c r="AO49" s="241">
        <v>0</v>
      </c>
      <c r="AP49" s="241">
        <v>0</v>
      </c>
      <c r="AQ49" s="241">
        <v>0</v>
      </c>
      <c r="AR49" s="241">
        <v>0</v>
      </c>
      <c r="AS49" s="241">
        <v>0</v>
      </c>
      <c r="AT49" s="241">
        <v>0</v>
      </c>
      <c r="AU49" s="241">
        <v>1</v>
      </c>
      <c r="AV49" s="241">
        <v>0</v>
      </c>
      <c r="AW49" s="241">
        <v>0</v>
      </c>
      <c r="AX49" s="241">
        <v>0</v>
      </c>
      <c r="AY49" s="241">
        <v>0</v>
      </c>
      <c r="AZ49" s="241">
        <v>0</v>
      </c>
      <c r="BA49" s="241">
        <v>0</v>
      </c>
      <c r="BB49" s="241">
        <v>0</v>
      </c>
      <c r="BC49" s="241">
        <v>1</v>
      </c>
      <c r="BD49" s="241">
        <v>0</v>
      </c>
      <c r="BE49" s="241">
        <v>1</v>
      </c>
      <c r="BF49" s="241">
        <v>2</v>
      </c>
      <c r="BG49" s="241">
        <v>0</v>
      </c>
      <c r="BH49" s="241">
        <v>0</v>
      </c>
      <c r="BI49" s="241">
        <v>0</v>
      </c>
      <c r="BJ49" s="241">
        <v>0</v>
      </c>
      <c r="BK49" s="241">
        <v>1</v>
      </c>
      <c r="BL49" s="110"/>
      <c r="BM49" s="242">
        <v>12</v>
      </c>
    </row>
    <row r="50" spans="1:65" s="93" customFormat="1" ht="32.1" customHeight="1">
      <c r="A50" s="240" t="s">
        <v>367</v>
      </c>
      <c r="B50" s="110"/>
      <c r="C50" s="241">
        <v>0</v>
      </c>
      <c r="D50" s="241">
        <v>0</v>
      </c>
      <c r="E50" s="241">
        <v>2</v>
      </c>
      <c r="F50" s="241">
        <v>0</v>
      </c>
      <c r="G50" s="241">
        <v>3</v>
      </c>
      <c r="H50" s="241">
        <v>1</v>
      </c>
      <c r="I50" s="241">
        <v>0</v>
      </c>
      <c r="J50" s="241">
        <v>1</v>
      </c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  <c r="R50" s="241">
        <v>1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1</v>
      </c>
      <c r="AA50" s="241">
        <v>0</v>
      </c>
      <c r="AB50" s="241">
        <v>0</v>
      </c>
      <c r="AC50" s="241">
        <v>13</v>
      </c>
      <c r="AD50" s="241">
        <v>0</v>
      </c>
      <c r="AE50" s="241">
        <v>1</v>
      </c>
      <c r="AF50" s="241">
        <v>1</v>
      </c>
      <c r="AG50" s="241">
        <v>5</v>
      </c>
      <c r="AH50" s="241">
        <v>7</v>
      </c>
      <c r="AI50" s="241">
        <v>4</v>
      </c>
      <c r="AJ50" s="241">
        <v>0</v>
      </c>
      <c r="AK50" s="241">
        <v>1</v>
      </c>
      <c r="AL50" s="241">
        <v>0</v>
      </c>
      <c r="AM50" s="241">
        <v>0</v>
      </c>
      <c r="AN50" s="241">
        <v>0</v>
      </c>
      <c r="AO50" s="241">
        <v>0</v>
      </c>
      <c r="AP50" s="241">
        <v>0</v>
      </c>
      <c r="AQ50" s="241">
        <v>0</v>
      </c>
      <c r="AR50" s="241">
        <v>0</v>
      </c>
      <c r="AS50" s="241">
        <v>0</v>
      </c>
      <c r="AT50" s="241">
        <v>0</v>
      </c>
      <c r="AU50" s="241">
        <v>0</v>
      </c>
      <c r="AV50" s="241">
        <v>0</v>
      </c>
      <c r="AW50" s="241">
        <v>0</v>
      </c>
      <c r="AX50" s="241">
        <v>0</v>
      </c>
      <c r="AY50" s="241">
        <v>1</v>
      </c>
      <c r="AZ50" s="241">
        <v>0</v>
      </c>
      <c r="BA50" s="241">
        <v>0</v>
      </c>
      <c r="BB50" s="241">
        <v>0</v>
      </c>
      <c r="BC50" s="241">
        <v>2</v>
      </c>
      <c r="BD50" s="241">
        <v>2</v>
      </c>
      <c r="BE50" s="241">
        <v>2</v>
      </c>
      <c r="BF50" s="241">
        <v>8</v>
      </c>
      <c r="BG50" s="241">
        <v>0</v>
      </c>
      <c r="BH50" s="241">
        <v>40</v>
      </c>
      <c r="BI50" s="241">
        <v>3</v>
      </c>
      <c r="BJ50" s="241">
        <v>4</v>
      </c>
      <c r="BK50" s="241">
        <v>0</v>
      </c>
      <c r="BL50" s="110"/>
      <c r="BM50" s="242">
        <v>103</v>
      </c>
    </row>
    <row r="51" spans="1:65" s="93" customFormat="1" ht="32.1" customHeight="1">
      <c r="A51" s="240" t="s">
        <v>192</v>
      </c>
      <c r="B51" s="110"/>
      <c r="C51" s="241">
        <v>0</v>
      </c>
      <c r="D51" s="241">
        <v>0</v>
      </c>
      <c r="E51" s="241">
        <v>0</v>
      </c>
      <c r="F51" s="241">
        <v>0</v>
      </c>
      <c r="G51" s="241">
        <v>0</v>
      </c>
      <c r="H51" s="241">
        <v>0</v>
      </c>
      <c r="I51" s="241">
        <v>0</v>
      </c>
      <c r="J51" s="241">
        <v>0</v>
      </c>
      <c r="K51" s="241">
        <v>0</v>
      </c>
      <c r="L51" s="241">
        <v>0</v>
      </c>
      <c r="M51" s="241">
        <v>0</v>
      </c>
      <c r="N51" s="241">
        <v>0</v>
      </c>
      <c r="O51" s="241">
        <v>0</v>
      </c>
      <c r="P51" s="241">
        <v>0</v>
      </c>
      <c r="Q51" s="241">
        <v>0</v>
      </c>
      <c r="R51" s="241">
        <v>0</v>
      </c>
      <c r="S51" s="241">
        <v>0</v>
      </c>
      <c r="T51" s="241">
        <v>0</v>
      </c>
      <c r="U51" s="241">
        <v>0</v>
      </c>
      <c r="V51" s="241">
        <v>0</v>
      </c>
      <c r="W51" s="241">
        <v>0</v>
      </c>
      <c r="X51" s="241">
        <v>0</v>
      </c>
      <c r="Y51" s="241">
        <v>0</v>
      </c>
      <c r="Z51" s="241">
        <v>0</v>
      </c>
      <c r="AA51" s="241">
        <v>0</v>
      </c>
      <c r="AB51" s="241">
        <v>0</v>
      </c>
      <c r="AC51" s="241">
        <v>1</v>
      </c>
      <c r="AD51" s="241">
        <v>0</v>
      </c>
      <c r="AE51" s="241">
        <v>2</v>
      </c>
      <c r="AF51" s="241">
        <v>0</v>
      </c>
      <c r="AG51" s="241">
        <v>0</v>
      </c>
      <c r="AH51" s="241">
        <v>3</v>
      </c>
      <c r="AI51" s="241">
        <v>13</v>
      </c>
      <c r="AJ51" s="241">
        <v>0</v>
      </c>
      <c r="AK51" s="241">
        <v>2</v>
      </c>
      <c r="AL51" s="241">
        <v>0</v>
      </c>
      <c r="AM51" s="241">
        <v>0</v>
      </c>
      <c r="AN51" s="241">
        <v>0</v>
      </c>
      <c r="AO51" s="241">
        <v>0</v>
      </c>
      <c r="AP51" s="241">
        <v>0</v>
      </c>
      <c r="AQ51" s="241">
        <v>0</v>
      </c>
      <c r="AR51" s="241">
        <v>0</v>
      </c>
      <c r="AS51" s="241">
        <v>0</v>
      </c>
      <c r="AT51" s="241">
        <v>0</v>
      </c>
      <c r="AU51" s="241">
        <v>0</v>
      </c>
      <c r="AV51" s="241">
        <v>0</v>
      </c>
      <c r="AW51" s="241">
        <v>0</v>
      </c>
      <c r="AX51" s="241">
        <v>0</v>
      </c>
      <c r="AY51" s="241">
        <v>0</v>
      </c>
      <c r="AZ51" s="241">
        <v>0</v>
      </c>
      <c r="BA51" s="241">
        <v>1</v>
      </c>
      <c r="BB51" s="241">
        <v>0</v>
      </c>
      <c r="BC51" s="241">
        <v>0</v>
      </c>
      <c r="BD51" s="241">
        <v>0</v>
      </c>
      <c r="BE51" s="241">
        <v>0</v>
      </c>
      <c r="BF51" s="241">
        <v>0</v>
      </c>
      <c r="BG51" s="241">
        <v>1</v>
      </c>
      <c r="BH51" s="241">
        <v>1</v>
      </c>
      <c r="BI51" s="241">
        <v>0</v>
      </c>
      <c r="BJ51" s="241">
        <v>1</v>
      </c>
      <c r="BK51" s="241">
        <v>0</v>
      </c>
      <c r="BL51" s="110"/>
      <c r="BM51" s="242">
        <v>25</v>
      </c>
    </row>
    <row r="52" spans="1:65" s="93" customFormat="1" ht="32.1" customHeight="1">
      <c r="A52" s="240" t="s">
        <v>182</v>
      </c>
      <c r="B52" s="110"/>
      <c r="C52" s="241">
        <v>0</v>
      </c>
      <c r="D52" s="241">
        <v>0</v>
      </c>
      <c r="E52" s="241">
        <v>0</v>
      </c>
      <c r="F52" s="241">
        <v>0</v>
      </c>
      <c r="G52" s="241">
        <v>0</v>
      </c>
      <c r="H52" s="241">
        <v>1</v>
      </c>
      <c r="I52" s="241">
        <v>0</v>
      </c>
      <c r="J52" s="241">
        <v>0</v>
      </c>
      <c r="K52" s="241">
        <v>0</v>
      </c>
      <c r="L52" s="241">
        <v>0</v>
      </c>
      <c r="M52" s="241">
        <v>0</v>
      </c>
      <c r="N52" s="241">
        <v>0</v>
      </c>
      <c r="O52" s="241">
        <v>0</v>
      </c>
      <c r="P52" s="241">
        <v>0</v>
      </c>
      <c r="Q52" s="241">
        <v>0</v>
      </c>
      <c r="R52" s="241">
        <v>0</v>
      </c>
      <c r="S52" s="241">
        <v>0</v>
      </c>
      <c r="T52" s="241">
        <v>0</v>
      </c>
      <c r="U52" s="241">
        <v>0</v>
      </c>
      <c r="V52" s="241">
        <v>0</v>
      </c>
      <c r="W52" s="241">
        <v>0</v>
      </c>
      <c r="X52" s="241">
        <v>0</v>
      </c>
      <c r="Y52" s="241">
        <v>0</v>
      </c>
      <c r="Z52" s="241">
        <v>0</v>
      </c>
      <c r="AA52" s="241">
        <v>0</v>
      </c>
      <c r="AB52" s="241">
        <v>0</v>
      </c>
      <c r="AC52" s="241">
        <v>0</v>
      </c>
      <c r="AD52" s="241">
        <v>0</v>
      </c>
      <c r="AE52" s="241">
        <v>0</v>
      </c>
      <c r="AF52" s="241">
        <v>0</v>
      </c>
      <c r="AG52" s="241">
        <v>0</v>
      </c>
      <c r="AH52" s="241">
        <v>2</v>
      </c>
      <c r="AI52" s="241">
        <v>6</v>
      </c>
      <c r="AJ52" s="241">
        <v>0</v>
      </c>
      <c r="AK52" s="241">
        <v>0</v>
      </c>
      <c r="AL52" s="241">
        <v>0</v>
      </c>
      <c r="AM52" s="241">
        <v>0</v>
      </c>
      <c r="AN52" s="241">
        <v>0</v>
      </c>
      <c r="AO52" s="241">
        <v>0</v>
      </c>
      <c r="AP52" s="241">
        <v>0</v>
      </c>
      <c r="AQ52" s="241">
        <v>0</v>
      </c>
      <c r="AR52" s="241">
        <v>0</v>
      </c>
      <c r="AS52" s="241">
        <v>0</v>
      </c>
      <c r="AT52" s="241">
        <v>0</v>
      </c>
      <c r="AU52" s="241">
        <v>0</v>
      </c>
      <c r="AV52" s="241">
        <v>0</v>
      </c>
      <c r="AW52" s="241">
        <v>0</v>
      </c>
      <c r="AX52" s="241">
        <v>2</v>
      </c>
      <c r="AY52" s="241">
        <v>0</v>
      </c>
      <c r="AZ52" s="241">
        <v>0</v>
      </c>
      <c r="BA52" s="241">
        <v>0</v>
      </c>
      <c r="BB52" s="241">
        <v>0</v>
      </c>
      <c r="BC52" s="241">
        <v>1</v>
      </c>
      <c r="BD52" s="241">
        <v>0</v>
      </c>
      <c r="BE52" s="241">
        <v>2</v>
      </c>
      <c r="BF52" s="241">
        <v>1</v>
      </c>
      <c r="BG52" s="241">
        <v>0</v>
      </c>
      <c r="BH52" s="241">
        <v>1</v>
      </c>
      <c r="BI52" s="241">
        <v>2</v>
      </c>
      <c r="BJ52" s="241">
        <v>0</v>
      </c>
      <c r="BK52" s="241">
        <v>0</v>
      </c>
      <c r="BL52" s="110"/>
      <c r="BM52" s="242">
        <v>18</v>
      </c>
    </row>
    <row r="53" spans="1:65" s="93" customFormat="1" ht="30" customHeight="1">
      <c r="A53" s="240" t="s">
        <v>184</v>
      </c>
      <c r="B53" s="110"/>
      <c r="C53" s="241">
        <v>0</v>
      </c>
      <c r="D53" s="241">
        <v>1</v>
      </c>
      <c r="E53" s="241">
        <v>0</v>
      </c>
      <c r="F53" s="241">
        <v>0</v>
      </c>
      <c r="G53" s="241">
        <v>0</v>
      </c>
      <c r="H53" s="241">
        <v>0</v>
      </c>
      <c r="I53" s="241">
        <v>0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  <c r="R53" s="241">
        <v>0</v>
      </c>
      <c r="S53" s="241">
        <v>0</v>
      </c>
      <c r="T53" s="241">
        <v>0</v>
      </c>
      <c r="U53" s="241">
        <v>0</v>
      </c>
      <c r="V53" s="241">
        <v>0</v>
      </c>
      <c r="W53" s="241">
        <v>0</v>
      </c>
      <c r="X53" s="241">
        <v>0</v>
      </c>
      <c r="Y53" s="241">
        <v>0</v>
      </c>
      <c r="Z53" s="241">
        <v>0</v>
      </c>
      <c r="AA53" s="241">
        <v>0</v>
      </c>
      <c r="AB53" s="241">
        <v>0</v>
      </c>
      <c r="AC53" s="241">
        <v>0</v>
      </c>
      <c r="AD53" s="241">
        <v>0</v>
      </c>
      <c r="AE53" s="241">
        <v>0</v>
      </c>
      <c r="AF53" s="241">
        <v>0</v>
      </c>
      <c r="AG53" s="241">
        <v>0</v>
      </c>
      <c r="AH53" s="241">
        <v>1</v>
      </c>
      <c r="AI53" s="241">
        <v>8</v>
      </c>
      <c r="AJ53" s="241">
        <v>0</v>
      </c>
      <c r="AK53" s="241">
        <v>2</v>
      </c>
      <c r="AL53" s="241">
        <v>0</v>
      </c>
      <c r="AM53" s="241">
        <v>0</v>
      </c>
      <c r="AN53" s="241">
        <v>0</v>
      </c>
      <c r="AO53" s="241">
        <v>0</v>
      </c>
      <c r="AP53" s="241">
        <v>0</v>
      </c>
      <c r="AQ53" s="241">
        <v>0</v>
      </c>
      <c r="AR53" s="241">
        <v>0</v>
      </c>
      <c r="AS53" s="241">
        <v>0</v>
      </c>
      <c r="AT53" s="241">
        <v>0</v>
      </c>
      <c r="AU53" s="241">
        <v>0</v>
      </c>
      <c r="AV53" s="241">
        <v>0</v>
      </c>
      <c r="AW53" s="241">
        <v>0</v>
      </c>
      <c r="AX53" s="241">
        <v>0</v>
      </c>
      <c r="AY53" s="241">
        <v>0</v>
      </c>
      <c r="AZ53" s="241">
        <v>0</v>
      </c>
      <c r="BA53" s="241">
        <v>0</v>
      </c>
      <c r="BB53" s="241">
        <v>0</v>
      </c>
      <c r="BC53" s="241">
        <v>1</v>
      </c>
      <c r="BD53" s="241">
        <v>0</v>
      </c>
      <c r="BE53" s="241">
        <v>2</v>
      </c>
      <c r="BF53" s="241">
        <v>0</v>
      </c>
      <c r="BG53" s="241">
        <v>0</v>
      </c>
      <c r="BH53" s="241">
        <v>1</v>
      </c>
      <c r="BI53" s="241">
        <v>0</v>
      </c>
      <c r="BJ53" s="241">
        <v>0</v>
      </c>
      <c r="BK53" s="241">
        <v>0</v>
      </c>
      <c r="BL53" s="110"/>
      <c r="BM53" s="242">
        <v>16</v>
      </c>
    </row>
    <row r="54" spans="1:65" s="93" customFormat="1" ht="31.5" customHeight="1">
      <c r="A54" s="240" t="s">
        <v>181</v>
      </c>
      <c r="B54" s="110"/>
      <c r="C54" s="241">
        <v>0</v>
      </c>
      <c r="D54" s="241">
        <v>1</v>
      </c>
      <c r="E54" s="241">
        <v>0</v>
      </c>
      <c r="F54" s="241">
        <v>0</v>
      </c>
      <c r="G54" s="241">
        <v>0</v>
      </c>
      <c r="H54" s="241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  <c r="R54" s="241">
        <v>1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3</v>
      </c>
      <c r="AD54" s="241">
        <v>1</v>
      </c>
      <c r="AE54" s="241">
        <v>0</v>
      </c>
      <c r="AF54" s="241">
        <v>0</v>
      </c>
      <c r="AG54" s="241">
        <v>0</v>
      </c>
      <c r="AH54" s="241">
        <v>0</v>
      </c>
      <c r="AI54" s="241">
        <v>2</v>
      </c>
      <c r="AJ54" s="241">
        <v>0</v>
      </c>
      <c r="AK54" s="241">
        <v>1</v>
      </c>
      <c r="AL54" s="241">
        <v>0</v>
      </c>
      <c r="AM54" s="241">
        <v>0</v>
      </c>
      <c r="AN54" s="241">
        <v>0</v>
      </c>
      <c r="AO54" s="241">
        <v>0</v>
      </c>
      <c r="AP54" s="241">
        <v>0</v>
      </c>
      <c r="AQ54" s="241">
        <v>0</v>
      </c>
      <c r="AR54" s="241">
        <v>0</v>
      </c>
      <c r="AS54" s="241">
        <v>0</v>
      </c>
      <c r="AT54" s="241">
        <v>0</v>
      </c>
      <c r="AU54" s="241">
        <v>2</v>
      </c>
      <c r="AV54" s="241">
        <v>3</v>
      </c>
      <c r="AW54" s="241">
        <v>0</v>
      </c>
      <c r="AX54" s="241">
        <v>0</v>
      </c>
      <c r="AY54" s="241">
        <v>0</v>
      </c>
      <c r="AZ54" s="241">
        <v>0</v>
      </c>
      <c r="BA54" s="241">
        <v>0</v>
      </c>
      <c r="BB54" s="241">
        <v>0</v>
      </c>
      <c r="BC54" s="241">
        <v>2</v>
      </c>
      <c r="BD54" s="241">
        <v>0</v>
      </c>
      <c r="BE54" s="241">
        <v>0</v>
      </c>
      <c r="BF54" s="241">
        <v>0</v>
      </c>
      <c r="BG54" s="241">
        <v>0</v>
      </c>
      <c r="BH54" s="241">
        <v>1</v>
      </c>
      <c r="BI54" s="241">
        <v>0</v>
      </c>
      <c r="BJ54" s="241">
        <v>0</v>
      </c>
      <c r="BK54" s="241">
        <v>0</v>
      </c>
      <c r="BL54" s="110"/>
      <c r="BM54" s="242">
        <v>17</v>
      </c>
    </row>
    <row r="55" spans="1:65" s="93" customFormat="1" ht="31.5" customHeight="1">
      <c r="A55" s="240" t="s">
        <v>183</v>
      </c>
      <c r="B55" s="110"/>
      <c r="C55" s="241">
        <v>0</v>
      </c>
      <c r="D55" s="241">
        <v>0</v>
      </c>
      <c r="E55" s="241">
        <v>0</v>
      </c>
      <c r="F55" s="241">
        <v>0</v>
      </c>
      <c r="G55" s="241">
        <v>0</v>
      </c>
      <c r="H55" s="241">
        <v>0</v>
      </c>
      <c r="I55" s="241">
        <v>0</v>
      </c>
      <c r="J55" s="241">
        <v>0</v>
      </c>
      <c r="K55" s="241">
        <v>0</v>
      </c>
      <c r="L55" s="241">
        <v>1</v>
      </c>
      <c r="M55" s="241">
        <v>0</v>
      </c>
      <c r="N55" s="241">
        <v>0</v>
      </c>
      <c r="O55" s="241">
        <v>0</v>
      </c>
      <c r="P55" s="241">
        <v>1</v>
      </c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3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1">
        <v>0</v>
      </c>
      <c r="AP55" s="241">
        <v>0</v>
      </c>
      <c r="AQ55" s="241">
        <v>0</v>
      </c>
      <c r="AR55" s="241">
        <v>0</v>
      </c>
      <c r="AS55" s="241">
        <v>0</v>
      </c>
      <c r="AT55" s="241">
        <v>0</v>
      </c>
      <c r="AU55" s="241">
        <v>0</v>
      </c>
      <c r="AV55" s="241">
        <v>0</v>
      </c>
      <c r="AW55" s="241">
        <v>0</v>
      </c>
      <c r="AX55" s="241">
        <v>0</v>
      </c>
      <c r="AY55" s="241">
        <v>2</v>
      </c>
      <c r="AZ55" s="241">
        <v>0</v>
      </c>
      <c r="BA55" s="241">
        <v>0</v>
      </c>
      <c r="BB55" s="241">
        <v>0</v>
      </c>
      <c r="BC55" s="241">
        <v>0</v>
      </c>
      <c r="BD55" s="241">
        <v>0</v>
      </c>
      <c r="BE55" s="241">
        <v>0</v>
      </c>
      <c r="BF55" s="241">
        <v>0</v>
      </c>
      <c r="BG55" s="241">
        <v>0</v>
      </c>
      <c r="BH55" s="241">
        <v>2</v>
      </c>
      <c r="BI55" s="241">
        <v>0</v>
      </c>
      <c r="BJ55" s="241">
        <v>1</v>
      </c>
      <c r="BK55" s="241">
        <v>0</v>
      </c>
      <c r="BL55" s="110"/>
      <c r="BM55" s="242">
        <v>10</v>
      </c>
    </row>
    <row r="56" spans="1:65" s="93" customFormat="1" ht="31.5" customHeight="1">
      <c r="A56" s="240" t="s">
        <v>193</v>
      </c>
      <c r="B56" s="111"/>
      <c r="C56" s="241">
        <v>0</v>
      </c>
      <c r="D56" s="241">
        <v>0</v>
      </c>
      <c r="E56" s="241">
        <v>0</v>
      </c>
      <c r="F56" s="241">
        <v>0</v>
      </c>
      <c r="G56" s="241">
        <v>0</v>
      </c>
      <c r="H56" s="241">
        <v>0</v>
      </c>
      <c r="I56" s="241">
        <v>0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1">
        <v>0</v>
      </c>
      <c r="AF56" s="241">
        <v>0</v>
      </c>
      <c r="AG56" s="241">
        <v>0</v>
      </c>
      <c r="AH56" s="241">
        <v>1</v>
      </c>
      <c r="AI56" s="241">
        <v>0</v>
      </c>
      <c r="AJ56" s="241">
        <v>0</v>
      </c>
      <c r="AK56" s="241">
        <v>0</v>
      </c>
      <c r="AL56" s="241">
        <v>0</v>
      </c>
      <c r="AM56" s="241">
        <v>0</v>
      </c>
      <c r="AN56" s="241">
        <v>0</v>
      </c>
      <c r="AO56" s="241">
        <v>0</v>
      </c>
      <c r="AP56" s="241">
        <v>0</v>
      </c>
      <c r="AQ56" s="241">
        <v>0</v>
      </c>
      <c r="AR56" s="241">
        <v>0</v>
      </c>
      <c r="AS56" s="241">
        <v>0</v>
      </c>
      <c r="AT56" s="241">
        <v>0</v>
      </c>
      <c r="AU56" s="241">
        <v>0</v>
      </c>
      <c r="AV56" s="241">
        <v>0</v>
      </c>
      <c r="AW56" s="241">
        <v>0</v>
      </c>
      <c r="AX56" s="241">
        <v>0</v>
      </c>
      <c r="AY56" s="241">
        <v>1</v>
      </c>
      <c r="AZ56" s="241">
        <v>0</v>
      </c>
      <c r="BA56" s="241">
        <v>0</v>
      </c>
      <c r="BB56" s="241">
        <v>0</v>
      </c>
      <c r="BC56" s="241">
        <v>0</v>
      </c>
      <c r="BD56" s="241">
        <v>0</v>
      </c>
      <c r="BE56" s="241">
        <v>0</v>
      </c>
      <c r="BF56" s="241">
        <v>2</v>
      </c>
      <c r="BG56" s="241">
        <v>0</v>
      </c>
      <c r="BH56" s="241">
        <v>0</v>
      </c>
      <c r="BI56" s="241">
        <v>0</v>
      </c>
      <c r="BJ56" s="241">
        <v>1</v>
      </c>
      <c r="BK56" s="241">
        <v>0</v>
      </c>
      <c r="BL56" s="110"/>
      <c r="BM56" s="242">
        <v>5</v>
      </c>
    </row>
    <row r="57" spans="1:65" s="93" customFormat="1" ht="14.25" customHeight="1">
      <c r="B57" s="110"/>
    </row>
    <row r="58" spans="1:65" s="94" customFormat="1" ht="32.1" customHeight="1">
      <c r="A58" s="124" t="s">
        <v>195</v>
      </c>
      <c r="B58" s="119"/>
      <c r="C58" s="244">
        <v>0</v>
      </c>
      <c r="D58" s="244">
        <v>2</v>
      </c>
      <c r="E58" s="244">
        <v>2</v>
      </c>
      <c r="F58" s="244">
        <v>0</v>
      </c>
      <c r="G58" s="244">
        <v>4</v>
      </c>
      <c r="H58" s="244">
        <v>7</v>
      </c>
      <c r="I58" s="244">
        <v>0</v>
      </c>
      <c r="J58" s="244">
        <v>1</v>
      </c>
      <c r="K58" s="244">
        <v>0</v>
      </c>
      <c r="L58" s="244">
        <v>15</v>
      </c>
      <c r="M58" s="244">
        <v>0</v>
      </c>
      <c r="N58" s="244">
        <v>0</v>
      </c>
      <c r="O58" s="244">
        <v>1</v>
      </c>
      <c r="P58" s="244">
        <v>1</v>
      </c>
      <c r="Q58" s="244">
        <v>0</v>
      </c>
      <c r="R58" s="244">
        <v>7</v>
      </c>
      <c r="S58" s="244">
        <v>0</v>
      </c>
      <c r="T58" s="244">
        <v>0</v>
      </c>
      <c r="U58" s="244">
        <v>0</v>
      </c>
      <c r="V58" s="244">
        <v>1</v>
      </c>
      <c r="W58" s="244">
        <v>0</v>
      </c>
      <c r="X58" s="244">
        <v>0</v>
      </c>
      <c r="Y58" s="244">
        <v>0</v>
      </c>
      <c r="Z58" s="244">
        <v>1</v>
      </c>
      <c r="AA58" s="244">
        <v>0</v>
      </c>
      <c r="AB58" s="244">
        <v>0</v>
      </c>
      <c r="AC58" s="244">
        <v>35</v>
      </c>
      <c r="AD58" s="244">
        <v>4</v>
      </c>
      <c r="AE58" s="244">
        <v>7</v>
      </c>
      <c r="AF58" s="244">
        <v>2</v>
      </c>
      <c r="AG58" s="244">
        <v>5</v>
      </c>
      <c r="AH58" s="244">
        <v>16</v>
      </c>
      <c r="AI58" s="244">
        <v>50</v>
      </c>
      <c r="AJ58" s="244">
        <v>0</v>
      </c>
      <c r="AK58" s="244">
        <v>13</v>
      </c>
      <c r="AL58" s="244">
        <v>0</v>
      </c>
      <c r="AM58" s="244">
        <v>0</v>
      </c>
      <c r="AN58" s="244">
        <v>0</v>
      </c>
      <c r="AO58" s="244">
        <v>0</v>
      </c>
      <c r="AP58" s="244">
        <v>0</v>
      </c>
      <c r="AQ58" s="244">
        <v>0</v>
      </c>
      <c r="AR58" s="244">
        <v>0</v>
      </c>
      <c r="AS58" s="244">
        <v>0</v>
      </c>
      <c r="AT58" s="244">
        <v>0</v>
      </c>
      <c r="AU58" s="244">
        <v>4</v>
      </c>
      <c r="AV58" s="244">
        <v>3</v>
      </c>
      <c r="AW58" s="244">
        <v>2</v>
      </c>
      <c r="AX58" s="244">
        <v>2</v>
      </c>
      <c r="AY58" s="244">
        <v>8</v>
      </c>
      <c r="AZ58" s="244">
        <v>1</v>
      </c>
      <c r="BA58" s="244">
        <v>1</v>
      </c>
      <c r="BB58" s="244">
        <v>1</v>
      </c>
      <c r="BC58" s="244">
        <v>8</v>
      </c>
      <c r="BD58" s="244">
        <v>2</v>
      </c>
      <c r="BE58" s="244">
        <v>8</v>
      </c>
      <c r="BF58" s="244">
        <v>18</v>
      </c>
      <c r="BG58" s="244">
        <v>15</v>
      </c>
      <c r="BH58" s="244">
        <v>52</v>
      </c>
      <c r="BI58" s="244">
        <v>5</v>
      </c>
      <c r="BJ58" s="244">
        <v>13</v>
      </c>
      <c r="BK58" s="244">
        <v>1</v>
      </c>
      <c r="BL58" s="120"/>
      <c r="BM58" s="244">
        <v>318</v>
      </c>
    </row>
    <row r="59" spans="1:65" ht="8.1" customHeight="1">
      <c r="A59" s="55"/>
      <c r="B59" s="55"/>
      <c r="C59" s="122"/>
      <c r="D59" s="121"/>
      <c r="E59" s="122"/>
    </row>
    <row r="60" spans="1:65" ht="32.1" customHeight="1">
      <c r="A60" s="245" t="s">
        <v>90</v>
      </c>
      <c r="B60" s="119"/>
      <c r="C60" s="244">
        <v>0</v>
      </c>
      <c r="D60" s="244">
        <v>91</v>
      </c>
      <c r="E60" s="244">
        <v>36</v>
      </c>
      <c r="F60" s="244">
        <v>4</v>
      </c>
      <c r="G60" s="244">
        <v>185</v>
      </c>
      <c r="H60" s="244">
        <v>250</v>
      </c>
      <c r="I60" s="244">
        <v>11</v>
      </c>
      <c r="J60" s="244">
        <v>19</v>
      </c>
      <c r="K60" s="244">
        <v>1</v>
      </c>
      <c r="L60" s="244">
        <v>189</v>
      </c>
      <c r="M60" s="244">
        <v>2</v>
      </c>
      <c r="N60" s="244">
        <v>12</v>
      </c>
      <c r="O60" s="244">
        <v>7</v>
      </c>
      <c r="P60" s="244">
        <v>122</v>
      </c>
      <c r="Q60" s="244">
        <v>20</v>
      </c>
      <c r="R60" s="244">
        <v>154</v>
      </c>
      <c r="S60" s="244">
        <v>2</v>
      </c>
      <c r="T60" s="244">
        <v>1</v>
      </c>
      <c r="U60" s="244">
        <v>4</v>
      </c>
      <c r="V60" s="244">
        <v>1</v>
      </c>
      <c r="W60" s="244">
        <v>1</v>
      </c>
      <c r="X60" s="244">
        <v>1</v>
      </c>
      <c r="Y60" s="244">
        <v>1</v>
      </c>
      <c r="Z60" s="244">
        <v>4</v>
      </c>
      <c r="AA60" s="244">
        <v>7</v>
      </c>
      <c r="AB60" s="244">
        <v>1</v>
      </c>
      <c r="AC60" s="244">
        <v>535</v>
      </c>
      <c r="AD60" s="244">
        <v>96</v>
      </c>
      <c r="AE60" s="244">
        <v>159</v>
      </c>
      <c r="AF60" s="244">
        <v>346</v>
      </c>
      <c r="AG60" s="244">
        <v>168</v>
      </c>
      <c r="AH60" s="244">
        <v>421</v>
      </c>
      <c r="AI60" s="244">
        <v>1550</v>
      </c>
      <c r="AJ60" s="244">
        <v>2</v>
      </c>
      <c r="AK60" s="244">
        <v>417</v>
      </c>
      <c r="AL60" s="244">
        <v>1</v>
      </c>
      <c r="AM60" s="244">
        <v>9</v>
      </c>
      <c r="AN60" s="244">
        <v>5</v>
      </c>
      <c r="AO60" s="244">
        <v>1</v>
      </c>
      <c r="AP60" s="244">
        <v>44</v>
      </c>
      <c r="AQ60" s="244">
        <v>20</v>
      </c>
      <c r="AR60" s="244">
        <v>2</v>
      </c>
      <c r="AS60" s="244">
        <v>11</v>
      </c>
      <c r="AT60" s="244">
        <v>6</v>
      </c>
      <c r="AU60" s="244">
        <v>467</v>
      </c>
      <c r="AV60" s="244">
        <v>98</v>
      </c>
      <c r="AW60" s="244">
        <v>39</v>
      </c>
      <c r="AX60" s="244">
        <v>125</v>
      </c>
      <c r="AY60" s="244">
        <v>11</v>
      </c>
      <c r="AZ60" s="244">
        <v>2</v>
      </c>
      <c r="BA60" s="244">
        <v>148</v>
      </c>
      <c r="BB60" s="244">
        <v>18</v>
      </c>
      <c r="BC60" s="244">
        <v>255</v>
      </c>
      <c r="BD60" s="244">
        <v>26</v>
      </c>
      <c r="BE60" s="244">
        <v>462</v>
      </c>
      <c r="BF60" s="244">
        <v>418</v>
      </c>
      <c r="BG60" s="244">
        <v>64</v>
      </c>
      <c r="BH60" s="244">
        <v>574</v>
      </c>
      <c r="BI60" s="244">
        <v>67</v>
      </c>
      <c r="BJ60" s="244">
        <v>135</v>
      </c>
      <c r="BK60" s="244">
        <v>110</v>
      </c>
      <c r="BL60" s="120"/>
      <c r="BM60" s="244">
        <v>7938</v>
      </c>
    </row>
    <row r="61" spans="1:65">
      <c r="A61" s="55"/>
    </row>
    <row r="62" spans="1:65" ht="20.100000000000001" customHeight="1">
      <c r="A62" s="123" t="s">
        <v>280</v>
      </c>
    </row>
    <row r="63" spans="1:65" ht="20.100000000000001" customHeight="1">
      <c r="A63" s="123" t="s">
        <v>363</v>
      </c>
    </row>
    <row r="64" spans="1:65" ht="20.100000000000001" customHeight="1">
      <c r="A64" s="123" t="s">
        <v>364</v>
      </c>
    </row>
    <row r="65" spans="1:1" ht="20.100000000000001" customHeight="1">
      <c r="A65" s="123" t="s">
        <v>365</v>
      </c>
    </row>
    <row r="66" spans="1:1" ht="20.100000000000001" customHeight="1">
      <c r="A66" s="123" t="s">
        <v>268</v>
      </c>
    </row>
    <row r="67" spans="1:1" ht="20.100000000000001" customHeight="1">
      <c r="A67" s="123" t="s">
        <v>269</v>
      </c>
    </row>
    <row r="68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</oddHeader>
    <oddFooter>&amp;R&amp;"Montserrat,Normal"&amp;8 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732FC-DA64-4BEA-9653-1CB8F225F2B4}">
  <dimension ref="A1:AC66"/>
  <sheetViews>
    <sheetView view="pageBreakPreview" zoomScale="60" zoomScaleNormal="100" workbookViewId="0">
      <selection activeCell="S58" sqref="S58"/>
    </sheetView>
  </sheetViews>
  <sheetFormatPr baseColWidth="10" defaultRowHeight="15"/>
  <cols>
    <col min="1" max="1" width="59.57031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2" customFormat="1" ht="24.95" customHeight="1">
      <c r="A2" s="563" t="s">
        <v>372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3"/>
      <c r="AA2" s="563"/>
      <c r="AB2" s="563"/>
      <c r="AC2" s="563"/>
    </row>
    <row r="3" spans="1:29" s="142" customFormat="1" ht="24.95" customHeight="1">
      <c r="A3" s="563" t="str">
        <f>UPPER(CONCATENATE("Diciembre 2023"))</f>
        <v>DICIEMBRE 2023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</row>
    <row r="4" spans="1:29">
      <c r="A4" s="55"/>
    </row>
    <row r="5" spans="1:29">
      <c r="A5" s="564" t="s">
        <v>284</v>
      </c>
      <c r="B5" s="565"/>
      <c r="C5" s="564" t="s">
        <v>368</v>
      </c>
      <c r="D5" s="564"/>
      <c r="E5" s="564"/>
      <c r="F5" s="564"/>
      <c r="G5" s="564"/>
      <c r="H5" s="564"/>
      <c r="I5" s="564"/>
      <c r="J5" s="564"/>
      <c r="K5" s="564"/>
      <c r="L5" s="564"/>
      <c r="M5" s="565"/>
      <c r="N5" s="564" t="s">
        <v>90</v>
      </c>
      <c r="O5" s="565"/>
      <c r="P5" s="564" t="s">
        <v>369</v>
      </c>
      <c r="Q5" s="564"/>
      <c r="R5" s="564"/>
      <c r="S5" s="564"/>
      <c r="T5" s="564"/>
      <c r="U5" s="564"/>
      <c r="V5" s="564"/>
      <c r="W5" s="564"/>
      <c r="X5" s="564"/>
      <c r="Y5" s="564"/>
      <c r="Z5" s="565"/>
      <c r="AA5" s="564" t="s">
        <v>90</v>
      </c>
      <c r="AB5" s="565"/>
      <c r="AC5" s="564" t="s">
        <v>370</v>
      </c>
    </row>
    <row r="6" spans="1:29">
      <c r="A6" s="564"/>
      <c r="B6" s="565"/>
      <c r="C6" s="564" t="s">
        <v>273</v>
      </c>
      <c r="D6" s="564"/>
      <c r="E6" s="564"/>
      <c r="F6" s="564"/>
      <c r="G6" s="564"/>
      <c r="H6" s="566" t="s">
        <v>274</v>
      </c>
      <c r="I6" s="564"/>
      <c r="J6" s="564"/>
      <c r="K6" s="564"/>
      <c r="L6" s="564"/>
      <c r="M6" s="565"/>
      <c r="N6" s="564"/>
      <c r="O6" s="565"/>
      <c r="P6" s="564" t="s">
        <v>273</v>
      </c>
      <c r="Q6" s="564"/>
      <c r="R6" s="564"/>
      <c r="S6" s="564"/>
      <c r="T6" s="564"/>
      <c r="U6" s="564" t="s">
        <v>274</v>
      </c>
      <c r="V6" s="564"/>
      <c r="W6" s="564"/>
      <c r="X6" s="564"/>
      <c r="Y6" s="564"/>
      <c r="Z6" s="565"/>
      <c r="AA6" s="564"/>
      <c r="AB6" s="565"/>
      <c r="AC6" s="564"/>
    </row>
    <row r="7" spans="1:29" ht="24.75" customHeight="1">
      <c r="A7" s="564"/>
      <c r="B7" s="565"/>
      <c r="C7" s="564" t="s">
        <v>282</v>
      </c>
      <c r="D7" s="564"/>
      <c r="E7" s="564" t="s">
        <v>283</v>
      </c>
      <c r="F7" s="564"/>
      <c r="G7" s="564" t="s">
        <v>195</v>
      </c>
      <c r="H7" s="566" t="s">
        <v>282</v>
      </c>
      <c r="I7" s="564"/>
      <c r="J7" s="564" t="s">
        <v>283</v>
      </c>
      <c r="K7" s="564"/>
      <c r="L7" s="564" t="s">
        <v>195</v>
      </c>
      <c r="M7" s="565"/>
      <c r="N7" s="564"/>
      <c r="O7" s="565"/>
      <c r="P7" s="564" t="s">
        <v>282</v>
      </c>
      <c r="Q7" s="564"/>
      <c r="R7" s="564" t="s">
        <v>283</v>
      </c>
      <c r="S7" s="564"/>
      <c r="T7" s="564" t="s">
        <v>195</v>
      </c>
      <c r="U7" s="564" t="s">
        <v>282</v>
      </c>
      <c r="V7" s="564"/>
      <c r="W7" s="564" t="s">
        <v>283</v>
      </c>
      <c r="X7" s="564"/>
      <c r="Y7" s="564" t="s">
        <v>195</v>
      </c>
      <c r="Z7" s="565"/>
      <c r="AA7" s="564"/>
      <c r="AB7" s="565"/>
      <c r="AC7" s="564"/>
    </row>
    <row r="8" spans="1:29">
      <c r="A8" s="564"/>
      <c r="B8" s="565"/>
      <c r="C8" s="63" t="s">
        <v>276</v>
      </c>
      <c r="D8" s="63" t="s">
        <v>277</v>
      </c>
      <c r="E8" s="63" t="s">
        <v>276</v>
      </c>
      <c r="F8" s="63" t="s">
        <v>277</v>
      </c>
      <c r="G8" s="564"/>
      <c r="H8" s="133" t="s">
        <v>276</v>
      </c>
      <c r="I8" s="63" t="s">
        <v>277</v>
      </c>
      <c r="J8" s="63" t="s">
        <v>276</v>
      </c>
      <c r="K8" s="63" t="s">
        <v>277</v>
      </c>
      <c r="L8" s="564"/>
      <c r="M8" s="565"/>
      <c r="N8" s="564"/>
      <c r="O8" s="565"/>
      <c r="P8" s="63" t="s">
        <v>276</v>
      </c>
      <c r="Q8" s="63" t="s">
        <v>277</v>
      </c>
      <c r="R8" s="63" t="s">
        <v>276</v>
      </c>
      <c r="S8" s="63" t="s">
        <v>277</v>
      </c>
      <c r="T8" s="564"/>
      <c r="U8" s="63" t="s">
        <v>276</v>
      </c>
      <c r="V8" s="63" t="s">
        <v>277</v>
      </c>
      <c r="W8" s="63" t="s">
        <v>276</v>
      </c>
      <c r="X8" s="63" t="s">
        <v>277</v>
      </c>
      <c r="Y8" s="564"/>
      <c r="Z8" s="565"/>
      <c r="AA8" s="564"/>
      <c r="AB8" s="565"/>
      <c r="AC8" s="564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99" t="s">
        <v>55</v>
      </c>
      <c r="B10" s="127"/>
      <c r="C10" s="128">
        <v>11</v>
      </c>
      <c r="D10" s="128">
        <v>2</v>
      </c>
      <c r="E10" s="128">
        <v>18</v>
      </c>
      <c r="F10" s="128">
        <v>1</v>
      </c>
      <c r="G10" s="129">
        <v>32</v>
      </c>
      <c r="H10" s="128"/>
      <c r="I10" s="128"/>
      <c r="J10" s="128"/>
      <c r="K10" s="128"/>
      <c r="L10" s="129">
        <v>0</v>
      </c>
      <c r="M10" s="127"/>
      <c r="N10" s="129">
        <v>32</v>
      </c>
      <c r="O10" s="127"/>
      <c r="P10" s="128"/>
      <c r="Q10" s="128"/>
      <c r="R10" s="128">
        <v>2</v>
      </c>
      <c r="S10" s="128"/>
      <c r="T10" s="129">
        <v>2</v>
      </c>
      <c r="U10" s="128"/>
      <c r="V10" s="128"/>
      <c r="W10" s="128"/>
      <c r="X10" s="128"/>
      <c r="Y10" s="129">
        <v>0</v>
      </c>
      <c r="Z10" s="127"/>
      <c r="AA10" s="129">
        <v>2</v>
      </c>
      <c r="AB10" s="127"/>
      <c r="AC10" s="129">
        <v>34</v>
      </c>
    </row>
    <row r="11" spans="1:29" ht="24.95" customHeight="1">
      <c r="A11" s="99" t="s">
        <v>56</v>
      </c>
      <c r="B11" s="127"/>
      <c r="C11" s="128">
        <v>220</v>
      </c>
      <c r="D11" s="128">
        <v>26</v>
      </c>
      <c r="E11" s="128">
        <v>150</v>
      </c>
      <c r="F11" s="128">
        <v>12</v>
      </c>
      <c r="G11" s="129">
        <v>408</v>
      </c>
      <c r="H11" s="128">
        <v>74</v>
      </c>
      <c r="I11" s="128">
        <v>8</v>
      </c>
      <c r="J11" s="128">
        <v>75</v>
      </c>
      <c r="K11" s="128"/>
      <c r="L11" s="129">
        <v>157</v>
      </c>
      <c r="M11" s="127"/>
      <c r="N11" s="129">
        <v>565</v>
      </c>
      <c r="O11" s="127"/>
      <c r="P11" s="128">
        <v>4</v>
      </c>
      <c r="Q11" s="128">
        <v>3</v>
      </c>
      <c r="R11" s="128">
        <v>1</v>
      </c>
      <c r="S11" s="128"/>
      <c r="T11" s="129">
        <v>8</v>
      </c>
      <c r="U11" s="128">
        <v>2</v>
      </c>
      <c r="V11" s="128"/>
      <c r="W11" s="128"/>
      <c r="X11" s="128"/>
      <c r="Y11" s="129">
        <v>2</v>
      </c>
      <c r="Z11" s="127"/>
      <c r="AA11" s="129">
        <v>10</v>
      </c>
      <c r="AB11" s="127"/>
      <c r="AC11" s="129">
        <v>575</v>
      </c>
    </row>
    <row r="12" spans="1:29" ht="24.95" customHeight="1">
      <c r="A12" s="99" t="s">
        <v>57</v>
      </c>
      <c r="B12" s="127"/>
      <c r="C12" s="128">
        <v>26</v>
      </c>
      <c r="D12" s="128">
        <v>5</v>
      </c>
      <c r="E12" s="128">
        <v>44</v>
      </c>
      <c r="F12" s="128">
        <v>1</v>
      </c>
      <c r="G12" s="129">
        <v>76</v>
      </c>
      <c r="H12" s="128">
        <v>4</v>
      </c>
      <c r="I12" s="128">
        <v>1</v>
      </c>
      <c r="J12" s="128">
        <v>5</v>
      </c>
      <c r="K12" s="128">
        <v>1</v>
      </c>
      <c r="L12" s="129">
        <v>11</v>
      </c>
      <c r="M12" s="127"/>
      <c r="N12" s="129">
        <v>87</v>
      </c>
      <c r="O12" s="127"/>
      <c r="P12" s="128">
        <v>2</v>
      </c>
      <c r="Q12" s="128"/>
      <c r="R12" s="128">
        <v>2</v>
      </c>
      <c r="S12" s="128"/>
      <c r="T12" s="129">
        <v>4</v>
      </c>
      <c r="U12" s="128"/>
      <c r="V12" s="128"/>
      <c r="W12" s="128"/>
      <c r="X12" s="128"/>
      <c r="Y12" s="129">
        <v>0</v>
      </c>
      <c r="Z12" s="127"/>
      <c r="AA12" s="129">
        <v>4</v>
      </c>
      <c r="AB12" s="127"/>
      <c r="AC12" s="129">
        <v>91</v>
      </c>
    </row>
    <row r="13" spans="1:29" ht="24.95" customHeight="1">
      <c r="A13" s="99" t="s">
        <v>58</v>
      </c>
      <c r="B13" s="127"/>
      <c r="C13" s="128">
        <v>1</v>
      </c>
      <c r="D13" s="128"/>
      <c r="E13" s="128">
        <v>7</v>
      </c>
      <c r="F13" s="128">
        <v>1</v>
      </c>
      <c r="G13" s="129">
        <v>9</v>
      </c>
      <c r="H13" s="128"/>
      <c r="I13" s="128"/>
      <c r="J13" s="128"/>
      <c r="K13" s="128"/>
      <c r="L13" s="129">
        <v>0</v>
      </c>
      <c r="M13" s="127"/>
      <c r="N13" s="129">
        <v>9</v>
      </c>
      <c r="O13" s="127"/>
      <c r="P13" s="128">
        <v>3</v>
      </c>
      <c r="Q13" s="128"/>
      <c r="R13" s="128">
        <v>4</v>
      </c>
      <c r="S13" s="128"/>
      <c r="T13" s="129">
        <v>7</v>
      </c>
      <c r="U13" s="128"/>
      <c r="V13" s="128"/>
      <c r="W13" s="128"/>
      <c r="X13" s="128"/>
      <c r="Y13" s="129">
        <v>0</v>
      </c>
      <c r="Z13" s="127"/>
      <c r="AA13" s="129">
        <v>7</v>
      </c>
      <c r="AB13" s="127"/>
      <c r="AC13" s="129">
        <v>16</v>
      </c>
    </row>
    <row r="14" spans="1:29" ht="24.95" customHeight="1">
      <c r="A14" s="99" t="s">
        <v>61</v>
      </c>
      <c r="B14" s="127"/>
      <c r="C14" s="128">
        <v>43</v>
      </c>
      <c r="D14" s="128">
        <v>5</v>
      </c>
      <c r="E14" s="128">
        <v>53</v>
      </c>
      <c r="F14" s="128">
        <v>4</v>
      </c>
      <c r="G14" s="129">
        <v>105</v>
      </c>
      <c r="H14" s="128"/>
      <c r="I14" s="128"/>
      <c r="J14" s="128"/>
      <c r="K14" s="128"/>
      <c r="L14" s="129">
        <v>0</v>
      </c>
      <c r="M14" s="127"/>
      <c r="N14" s="129">
        <v>105</v>
      </c>
      <c r="O14" s="127"/>
      <c r="P14" s="128"/>
      <c r="Q14" s="128"/>
      <c r="R14" s="128"/>
      <c r="S14" s="128"/>
      <c r="T14" s="129">
        <v>0</v>
      </c>
      <c r="U14" s="128"/>
      <c r="V14" s="128"/>
      <c r="W14" s="128"/>
      <c r="X14" s="128"/>
      <c r="Y14" s="129">
        <v>0</v>
      </c>
      <c r="Z14" s="127"/>
      <c r="AA14" s="129">
        <v>0</v>
      </c>
      <c r="AB14" s="127"/>
      <c r="AC14" s="129">
        <v>105</v>
      </c>
    </row>
    <row r="15" spans="1:29" ht="24.95" customHeight="1">
      <c r="A15" s="99" t="s">
        <v>62</v>
      </c>
      <c r="B15" s="127"/>
      <c r="C15" s="128">
        <v>72</v>
      </c>
      <c r="D15" s="128">
        <v>15</v>
      </c>
      <c r="E15" s="128"/>
      <c r="F15" s="128">
        <v>25</v>
      </c>
      <c r="G15" s="129">
        <v>112</v>
      </c>
      <c r="H15" s="128"/>
      <c r="I15" s="128">
        <v>1</v>
      </c>
      <c r="J15" s="128"/>
      <c r="K15" s="128">
        <v>8</v>
      </c>
      <c r="L15" s="129">
        <v>9</v>
      </c>
      <c r="M15" s="127"/>
      <c r="N15" s="129">
        <v>121</v>
      </c>
      <c r="O15" s="127"/>
      <c r="P15" s="128">
        <v>4</v>
      </c>
      <c r="Q15" s="128"/>
      <c r="R15" s="128">
        <v>24</v>
      </c>
      <c r="S15" s="128"/>
      <c r="T15" s="129">
        <v>28</v>
      </c>
      <c r="U15" s="128"/>
      <c r="V15" s="128"/>
      <c r="W15" s="128">
        <v>2</v>
      </c>
      <c r="X15" s="128"/>
      <c r="Y15" s="129">
        <v>2</v>
      </c>
      <c r="Z15" s="127"/>
      <c r="AA15" s="129">
        <v>30</v>
      </c>
      <c r="AB15" s="127"/>
      <c r="AC15" s="129">
        <v>151</v>
      </c>
    </row>
    <row r="16" spans="1:29" ht="24.95" customHeight="1">
      <c r="A16" s="99" t="s">
        <v>63</v>
      </c>
      <c r="B16" s="127"/>
      <c r="C16" s="128">
        <v>140</v>
      </c>
      <c r="D16" s="128">
        <v>28</v>
      </c>
      <c r="E16" s="128">
        <v>314</v>
      </c>
      <c r="F16" s="128">
        <v>40</v>
      </c>
      <c r="G16" s="129">
        <v>522</v>
      </c>
      <c r="H16" s="128">
        <v>2</v>
      </c>
      <c r="I16" s="128">
        <v>4</v>
      </c>
      <c r="J16" s="128">
        <v>18</v>
      </c>
      <c r="K16" s="128">
        <v>3</v>
      </c>
      <c r="L16" s="129">
        <v>27</v>
      </c>
      <c r="M16" s="127"/>
      <c r="N16" s="129">
        <v>549</v>
      </c>
      <c r="O16" s="127"/>
      <c r="P16" s="128">
        <v>5</v>
      </c>
      <c r="Q16" s="128">
        <v>3</v>
      </c>
      <c r="R16" s="128">
        <v>50</v>
      </c>
      <c r="S16" s="128">
        <v>10</v>
      </c>
      <c r="T16" s="129">
        <v>68</v>
      </c>
      <c r="U16" s="128"/>
      <c r="V16" s="128"/>
      <c r="W16" s="128">
        <v>2</v>
      </c>
      <c r="X16" s="128"/>
      <c r="Y16" s="129">
        <v>2</v>
      </c>
      <c r="Z16" s="127"/>
      <c r="AA16" s="129">
        <v>70</v>
      </c>
      <c r="AB16" s="127"/>
      <c r="AC16" s="129">
        <v>619</v>
      </c>
    </row>
    <row r="17" spans="1:29" ht="24.95" customHeight="1">
      <c r="A17" s="99" t="s">
        <v>59</v>
      </c>
      <c r="B17" s="127"/>
      <c r="C17" s="128">
        <v>12</v>
      </c>
      <c r="D17" s="128">
        <v>5</v>
      </c>
      <c r="E17" s="128">
        <v>15</v>
      </c>
      <c r="F17" s="128">
        <v>12</v>
      </c>
      <c r="G17" s="129">
        <v>44</v>
      </c>
      <c r="H17" s="128"/>
      <c r="I17" s="128"/>
      <c r="J17" s="128"/>
      <c r="K17" s="128"/>
      <c r="L17" s="129">
        <v>0</v>
      </c>
      <c r="M17" s="127"/>
      <c r="N17" s="129">
        <v>44</v>
      </c>
      <c r="O17" s="127"/>
      <c r="P17" s="128"/>
      <c r="Q17" s="128"/>
      <c r="R17" s="128">
        <v>2</v>
      </c>
      <c r="S17" s="128"/>
      <c r="T17" s="129">
        <v>2</v>
      </c>
      <c r="U17" s="128"/>
      <c r="V17" s="128"/>
      <c r="W17" s="128"/>
      <c r="X17" s="128"/>
      <c r="Y17" s="129">
        <v>0</v>
      </c>
      <c r="Z17" s="127"/>
      <c r="AA17" s="129">
        <v>2</v>
      </c>
      <c r="AB17" s="127"/>
      <c r="AC17" s="129">
        <v>46</v>
      </c>
    </row>
    <row r="18" spans="1:29" ht="24.95" customHeight="1">
      <c r="A18" s="99" t="s">
        <v>60</v>
      </c>
      <c r="B18" s="127"/>
      <c r="C18" s="128">
        <v>17</v>
      </c>
      <c r="D18" s="128">
        <v>2</v>
      </c>
      <c r="E18" s="128">
        <v>44</v>
      </c>
      <c r="F18" s="128">
        <v>3</v>
      </c>
      <c r="G18" s="129">
        <v>66</v>
      </c>
      <c r="H18" s="128">
        <v>5</v>
      </c>
      <c r="I18" s="128">
        <v>1</v>
      </c>
      <c r="J18" s="128">
        <v>7</v>
      </c>
      <c r="K18" s="128">
        <v>2</v>
      </c>
      <c r="L18" s="129">
        <v>15</v>
      </c>
      <c r="M18" s="127"/>
      <c r="N18" s="129">
        <v>81</v>
      </c>
      <c r="O18" s="127"/>
      <c r="P18" s="128">
        <v>1</v>
      </c>
      <c r="Q18" s="128"/>
      <c r="R18" s="128">
        <v>3</v>
      </c>
      <c r="S18" s="128"/>
      <c r="T18" s="129">
        <v>4</v>
      </c>
      <c r="U18" s="128"/>
      <c r="V18" s="128"/>
      <c r="W18" s="128">
        <v>1</v>
      </c>
      <c r="X18" s="128"/>
      <c r="Y18" s="129">
        <v>1</v>
      </c>
      <c r="Z18" s="127"/>
      <c r="AA18" s="129">
        <v>5</v>
      </c>
      <c r="AB18" s="127"/>
      <c r="AC18" s="129">
        <v>86</v>
      </c>
    </row>
    <row r="19" spans="1:29" ht="24.95" customHeight="1">
      <c r="A19" s="99" t="s">
        <v>64</v>
      </c>
      <c r="B19" s="127"/>
      <c r="C19" s="128">
        <v>40</v>
      </c>
      <c r="D19" s="128">
        <v>3</v>
      </c>
      <c r="E19" s="128">
        <v>68</v>
      </c>
      <c r="F19" s="128">
        <v>17</v>
      </c>
      <c r="G19" s="129">
        <v>128</v>
      </c>
      <c r="H19" s="128"/>
      <c r="I19" s="128"/>
      <c r="J19" s="128"/>
      <c r="K19" s="128"/>
      <c r="L19" s="129">
        <v>0</v>
      </c>
      <c r="M19" s="127"/>
      <c r="N19" s="129">
        <v>128</v>
      </c>
      <c r="O19" s="127"/>
      <c r="P19" s="128"/>
      <c r="Q19" s="128"/>
      <c r="R19" s="128"/>
      <c r="S19" s="128"/>
      <c r="T19" s="129">
        <v>0</v>
      </c>
      <c r="U19" s="128"/>
      <c r="V19" s="128"/>
      <c r="W19" s="128"/>
      <c r="X19" s="128"/>
      <c r="Y19" s="129">
        <v>0</v>
      </c>
      <c r="Z19" s="127"/>
      <c r="AA19" s="129">
        <v>0</v>
      </c>
      <c r="AB19" s="127"/>
      <c r="AC19" s="129">
        <v>128</v>
      </c>
    </row>
    <row r="20" spans="1:29" ht="24.95" customHeight="1">
      <c r="A20" s="99" t="s">
        <v>69</v>
      </c>
      <c r="B20" s="127"/>
      <c r="C20" s="128">
        <v>19</v>
      </c>
      <c r="D20" s="128">
        <v>4</v>
      </c>
      <c r="E20" s="128">
        <v>120</v>
      </c>
      <c r="F20" s="128">
        <v>11</v>
      </c>
      <c r="G20" s="129">
        <v>154</v>
      </c>
      <c r="H20" s="128">
        <v>1</v>
      </c>
      <c r="I20" s="128"/>
      <c r="J20" s="128">
        <v>1</v>
      </c>
      <c r="K20" s="128"/>
      <c r="L20" s="129">
        <v>2</v>
      </c>
      <c r="M20" s="127"/>
      <c r="N20" s="129">
        <v>156</v>
      </c>
      <c r="O20" s="127"/>
      <c r="P20" s="128">
        <v>23</v>
      </c>
      <c r="Q20" s="128"/>
      <c r="R20" s="128">
        <v>114</v>
      </c>
      <c r="S20" s="128">
        <v>7</v>
      </c>
      <c r="T20" s="129">
        <v>144</v>
      </c>
      <c r="U20" s="128"/>
      <c r="V20" s="128"/>
      <c r="W20" s="128"/>
      <c r="X20" s="128"/>
      <c r="Y20" s="129">
        <v>0</v>
      </c>
      <c r="Z20" s="127"/>
      <c r="AA20" s="129">
        <v>144</v>
      </c>
      <c r="AB20" s="127"/>
      <c r="AC20" s="129">
        <v>300</v>
      </c>
    </row>
    <row r="21" spans="1:29" ht="24.95" customHeight="1">
      <c r="A21" s="99" t="s">
        <v>65</v>
      </c>
      <c r="B21" s="127"/>
      <c r="C21" s="128">
        <v>57</v>
      </c>
      <c r="D21" s="128">
        <v>11</v>
      </c>
      <c r="E21" s="128">
        <v>200</v>
      </c>
      <c r="F21" s="128">
        <v>31</v>
      </c>
      <c r="G21" s="129">
        <v>299</v>
      </c>
      <c r="H21" s="128">
        <v>2</v>
      </c>
      <c r="I21" s="128">
        <v>3</v>
      </c>
      <c r="J21" s="128">
        <v>2</v>
      </c>
      <c r="K21" s="128">
        <v>4</v>
      </c>
      <c r="L21" s="129">
        <v>11</v>
      </c>
      <c r="M21" s="127"/>
      <c r="N21" s="129">
        <v>310</v>
      </c>
      <c r="O21" s="127"/>
      <c r="P21" s="128"/>
      <c r="Q21" s="128"/>
      <c r="R21" s="128"/>
      <c r="S21" s="128"/>
      <c r="T21" s="129">
        <v>0</v>
      </c>
      <c r="U21" s="128"/>
      <c r="V21" s="128"/>
      <c r="W21" s="128"/>
      <c r="X21" s="128"/>
      <c r="Y21" s="129">
        <v>0</v>
      </c>
      <c r="Z21" s="127"/>
      <c r="AA21" s="129">
        <v>0</v>
      </c>
      <c r="AB21" s="127"/>
      <c r="AC21" s="129">
        <v>310</v>
      </c>
    </row>
    <row r="22" spans="1:29" ht="24.95" customHeight="1">
      <c r="A22" s="99" t="s">
        <v>66</v>
      </c>
      <c r="B22" s="127"/>
      <c r="C22" s="128">
        <v>17</v>
      </c>
      <c r="D22" s="128">
        <v>2</v>
      </c>
      <c r="E22" s="128">
        <v>40</v>
      </c>
      <c r="F22" s="128">
        <v>6</v>
      </c>
      <c r="G22" s="129">
        <v>65</v>
      </c>
      <c r="H22" s="128">
        <v>1</v>
      </c>
      <c r="I22" s="128"/>
      <c r="J22" s="128">
        <v>2</v>
      </c>
      <c r="K22" s="128"/>
      <c r="L22" s="129">
        <v>3</v>
      </c>
      <c r="M22" s="127"/>
      <c r="N22" s="129">
        <v>68</v>
      </c>
      <c r="O22" s="127"/>
      <c r="P22" s="128">
        <v>2</v>
      </c>
      <c r="Q22" s="128"/>
      <c r="R22" s="128">
        <v>27</v>
      </c>
      <c r="S22" s="128">
        <v>1</v>
      </c>
      <c r="T22" s="129">
        <v>30</v>
      </c>
      <c r="U22" s="128"/>
      <c r="V22" s="128"/>
      <c r="W22" s="128"/>
      <c r="X22" s="128"/>
      <c r="Y22" s="129">
        <v>0</v>
      </c>
      <c r="Z22" s="127"/>
      <c r="AA22" s="129">
        <v>30</v>
      </c>
      <c r="AB22" s="127"/>
      <c r="AC22" s="129">
        <v>98</v>
      </c>
    </row>
    <row r="23" spans="1:29" ht="24.95" customHeight="1">
      <c r="A23" s="99" t="s">
        <v>67</v>
      </c>
      <c r="B23" s="127"/>
      <c r="C23" s="128">
        <v>23</v>
      </c>
      <c r="D23" s="128">
        <v>5</v>
      </c>
      <c r="E23" s="128">
        <v>52</v>
      </c>
      <c r="F23" s="128">
        <v>17</v>
      </c>
      <c r="G23" s="129">
        <v>97</v>
      </c>
      <c r="H23" s="128"/>
      <c r="I23" s="128"/>
      <c r="J23" s="128">
        <v>1</v>
      </c>
      <c r="K23" s="128"/>
      <c r="L23" s="129">
        <v>1</v>
      </c>
      <c r="M23" s="127"/>
      <c r="N23" s="129">
        <v>98</v>
      </c>
      <c r="O23" s="127"/>
      <c r="P23" s="128">
        <v>3</v>
      </c>
      <c r="Q23" s="128"/>
      <c r="R23" s="128">
        <v>11</v>
      </c>
      <c r="S23" s="128">
        <v>1</v>
      </c>
      <c r="T23" s="129">
        <v>15</v>
      </c>
      <c r="U23" s="128"/>
      <c r="V23" s="128"/>
      <c r="W23" s="128"/>
      <c r="X23" s="128"/>
      <c r="Y23" s="129">
        <v>0</v>
      </c>
      <c r="Z23" s="127"/>
      <c r="AA23" s="129">
        <v>15</v>
      </c>
      <c r="AB23" s="127"/>
      <c r="AC23" s="129">
        <v>113</v>
      </c>
    </row>
    <row r="24" spans="1:29" ht="24.95" customHeight="1">
      <c r="A24" s="99" t="s">
        <v>68</v>
      </c>
      <c r="B24" s="127"/>
      <c r="C24" s="128">
        <v>110</v>
      </c>
      <c r="D24" s="128">
        <v>9</v>
      </c>
      <c r="E24" s="128">
        <v>22</v>
      </c>
      <c r="F24" s="128">
        <v>15</v>
      </c>
      <c r="G24" s="129">
        <v>156</v>
      </c>
      <c r="H24" s="128">
        <v>58</v>
      </c>
      <c r="I24" s="128">
        <v>4</v>
      </c>
      <c r="J24" s="128">
        <v>36</v>
      </c>
      <c r="K24" s="128">
        <v>2</v>
      </c>
      <c r="L24" s="129">
        <v>100</v>
      </c>
      <c r="M24" s="127"/>
      <c r="N24" s="129">
        <v>256</v>
      </c>
      <c r="O24" s="127"/>
      <c r="P24" s="128">
        <v>14</v>
      </c>
      <c r="Q24" s="128"/>
      <c r="R24" s="128">
        <v>1</v>
      </c>
      <c r="S24" s="128"/>
      <c r="T24" s="129">
        <v>15</v>
      </c>
      <c r="U24" s="128"/>
      <c r="V24" s="128"/>
      <c r="W24" s="128"/>
      <c r="X24" s="128"/>
      <c r="Y24" s="129">
        <v>0</v>
      </c>
      <c r="Z24" s="127"/>
      <c r="AA24" s="129">
        <v>15</v>
      </c>
      <c r="AB24" s="127"/>
      <c r="AC24" s="129">
        <v>271</v>
      </c>
    </row>
    <row r="25" spans="1:29" ht="24.95" customHeight="1">
      <c r="A25" s="99" t="s">
        <v>70</v>
      </c>
      <c r="B25" s="127"/>
      <c r="C25" s="128">
        <v>58</v>
      </c>
      <c r="D25" s="128">
        <v>23</v>
      </c>
      <c r="E25" s="128">
        <v>134</v>
      </c>
      <c r="F25" s="128">
        <v>25</v>
      </c>
      <c r="G25" s="129">
        <v>240</v>
      </c>
      <c r="H25" s="128">
        <v>13</v>
      </c>
      <c r="I25" s="128">
        <v>4</v>
      </c>
      <c r="J25" s="128">
        <v>17</v>
      </c>
      <c r="K25" s="128">
        <v>3</v>
      </c>
      <c r="L25" s="129">
        <v>37</v>
      </c>
      <c r="M25" s="127"/>
      <c r="N25" s="129">
        <v>277</v>
      </c>
      <c r="O25" s="127"/>
      <c r="P25" s="128">
        <v>14</v>
      </c>
      <c r="Q25" s="128">
        <v>1</v>
      </c>
      <c r="R25" s="128">
        <v>36</v>
      </c>
      <c r="S25" s="128"/>
      <c r="T25" s="129">
        <v>51</v>
      </c>
      <c r="U25" s="128">
        <v>1</v>
      </c>
      <c r="V25" s="128"/>
      <c r="W25" s="128">
        <v>4</v>
      </c>
      <c r="X25" s="128"/>
      <c r="Y25" s="129">
        <v>5</v>
      </c>
      <c r="Z25" s="127"/>
      <c r="AA25" s="129">
        <v>56</v>
      </c>
      <c r="AB25" s="127"/>
      <c r="AC25" s="129">
        <v>333</v>
      </c>
    </row>
    <row r="26" spans="1:29" ht="24.95" customHeight="1">
      <c r="A26" s="99" t="s">
        <v>71</v>
      </c>
      <c r="B26" s="127"/>
      <c r="C26" s="128">
        <v>11</v>
      </c>
      <c r="D26" s="128"/>
      <c r="E26" s="128">
        <v>29</v>
      </c>
      <c r="F26" s="128"/>
      <c r="G26" s="129">
        <v>40</v>
      </c>
      <c r="H26" s="128"/>
      <c r="I26" s="128"/>
      <c r="J26" s="128"/>
      <c r="K26" s="128"/>
      <c r="L26" s="129">
        <v>0</v>
      </c>
      <c r="M26" s="127"/>
      <c r="N26" s="129">
        <v>40</v>
      </c>
      <c r="O26" s="127"/>
      <c r="P26" s="128"/>
      <c r="Q26" s="128"/>
      <c r="R26" s="128"/>
      <c r="S26" s="128">
        <v>2</v>
      </c>
      <c r="T26" s="129">
        <v>2</v>
      </c>
      <c r="U26" s="128"/>
      <c r="V26" s="128"/>
      <c r="W26" s="128"/>
      <c r="X26" s="128"/>
      <c r="Y26" s="129">
        <v>0</v>
      </c>
      <c r="Z26" s="127"/>
      <c r="AA26" s="129">
        <v>2</v>
      </c>
      <c r="AB26" s="127"/>
      <c r="AC26" s="129">
        <v>42</v>
      </c>
    </row>
    <row r="27" spans="1:29" ht="24.95" customHeight="1">
      <c r="A27" s="99" t="s">
        <v>72</v>
      </c>
      <c r="B27" s="127"/>
      <c r="C27" s="128">
        <v>15</v>
      </c>
      <c r="D27" s="128">
        <v>4</v>
      </c>
      <c r="E27" s="128">
        <v>24</v>
      </c>
      <c r="F27" s="128">
        <v>5</v>
      </c>
      <c r="G27" s="129">
        <v>48</v>
      </c>
      <c r="H27" s="128"/>
      <c r="I27" s="128"/>
      <c r="J27" s="128"/>
      <c r="K27" s="128"/>
      <c r="L27" s="129">
        <v>0</v>
      </c>
      <c r="M27" s="127"/>
      <c r="N27" s="129">
        <v>48</v>
      </c>
      <c r="O27" s="127"/>
      <c r="P27" s="128">
        <v>4</v>
      </c>
      <c r="Q27" s="128"/>
      <c r="R27" s="128"/>
      <c r="S27" s="128"/>
      <c r="T27" s="129">
        <v>4</v>
      </c>
      <c r="U27" s="128"/>
      <c r="V27" s="128"/>
      <c r="W27" s="128"/>
      <c r="X27" s="128"/>
      <c r="Y27" s="129">
        <v>0</v>
      </c>
      <c r="Z27" s="127"/>
      <c r="AA27" s="129">
        <v>4</v>
      </c>
      <c r="AB27" s="127"/>
      <c r="AC27" s="129">
        <v>52</v>
      </c>
    </row>
    <row r="28" spans="1:29" ht="24.95" customHeight="1">
      <c r="A28" s="99" t="s">
        <v>73</v>
      </c>
      <c r="B28" s="127"/>
      <c r="C28" s="128">
        <v>89</v>
      </c>
      <c r="D28" s="128">
        <v>12</v>
      </c>
      <c r="E28" s="128">
        <v>151</v>
      </c>
      <c r="F28" s="128">
        <v>22</v>
      </c>
      <c r="G28" s="129">
        <v>274</v>
      </c>
      <c r="H28" s="128">
        <v>5</v>
      </c>
      <c r="I28" s="128"/>
      <c r="J28" s="128">
        <v>5</v>
      </c>
      <c r="K28" s="128"/>
      <c r="L28" s="129">
        <v>10</v>
      </c>
      <c r="M28" s="127"/>
      <c r="N28" s="129">
        <v>284</v>
      </c>
      <c r="O28" s="127"/>
      <c r="P28" s="128">
        <v>3</v>
      </c>
      <c r="Q28" s="128"/>
      <c r="R28" s="128">
        <v>29</v>
      </c>
      <c r="S28" s="128">
        <v>3</v>
      </c>
      <c r="T28" s="129">
        <v>35</v>
      </c>
      <c r="U28" s="128"/>
      <c r="V28" s="128"/>
      <c r="W28" s="128"/>
      <c r="X28" s="128"/>
      <c r="Y28" s="129">
        <v>0</v>
      </c>
      <c r="Z28" s="127"/>
      <c r="AA28" s="129">
        <v>35</v>
      </c>
      <c r="AB28" s="127"/>
      <c r="AC28" s="129">
        <v>319</v>
      </c>
    </row>
    <row r="29" spans="1:29" ht="24.95" customHeight="1">
      <c r="A29" s="99" t="s">
        <v>74</v>
      </c>
      <c r="B29" s="127"/>
      <c r="C29" s="128">
        <v>30</v>
      </c>
      <c r="D29" s="128"/>
      <c r="E29" s="128">
        <v>49</v>
      </c>
      <c r="F29" s="128"/>
      <c r="G29" s="129">
        <v>79</v>
      </c>
      <c r="H29" s="128"/>
      <c r="I29" s="128"/>
      <c r="J29" s="128"/>
      <c r="K29" s="128"/>
      <c r="L29" s="129">
        <v>0</v>
      </c>
      <c r="M29" s="127"/>
      <c r="N29" s="129">
        <v>79</v>
      </c>
      <c r="O29" s="127"/>
      <c r="P29" s="128"/>
      <c r="Q29" s="128"/>
      <c r="R29" s="128"/>
      <c r="S29" s="128"/>
      <c r="T29" s="129">
        <v>0</v>
      </c>
      <c r="U29" s="128"/>
      <c r="V29" s="128"/>
      <c r="W29" s="128"/>
      <c r="X29" s="128"/>
      <c r="Y29" s="129">
        <v>0</v>
      </c>
      <c r="Z29" s="127"/>
      <c r="AA29" s="129">
        <v>0</v>
      </c>
      <c r="AB29" s="127"/>
      <c r="AC29" s="129">
        <v>79</v>
      </c>
    </row>
    <row r="30" spans="1:29" ht="24.95" customHeight="1">
      <c r="A30" s="99" t="s">
        <v>75</v>
      </c>
      <c r="B30" s="127"/>
      <c r="C30" s="128">
        <v>93</v>
      </c>
      <c r="D30" s="128">
        <v>18</v>
      </c>
      <c r="E30" s="128">
        <v>84</v>
      </c>
      <c r="F30" s="128">
        <v>11</v>
      </c>
      <c r="G30" s="129">
        <v>206</v>
      </c>
      <c r="H30" s="128">
        <v>2</v>
      </c>
      <c r="I30" s="128">
        <v>1</v>
      </c>
      <c r="J30" s="128"/>
      <c r="K30" s="128"/>
      <c r="L30" s="129">
        <v>3</v>
      </c>
      <c r="M30" s="127"/>
      <c r="N30" s="129">
        <v>209</v>
      </c>
      <c r="O30" s="127"/>
      <c r="P30" s="128">
        <v>19</v>
      </c>
      <c r="Q30" s="128"/>
      <c r="R30" s="128">
        <v>1</v>
      </c>
      <c r="S30" s="128"/>
      <c r="T30" s="129">
        <v>20</v>
      </c>
      <c r="U30" s="128">
        <v>1</v>
      </c>
      <c r="V30" s="128"/>
      <c r="W30" s="128"/>
      <c r="X30" s="128"/>
      <c r="Y30" s="129">
        <v>1</v>
      </c>
      <c r="Z30" s="127"/>
      <c r="AA30" s="129">
        <v>21</v>
      </c>
      <c r="AB30" s="127"/>
      <c r="AC30" s="129">
        <v>230</v>
      </c>
    </row>
    <row r="31" spans="1:29" ht="24.95" customHeight="1">
      <c r="A31" s="99" t="s">
        <v>76</v>
      </c>
      <c r="B31" s="127"/>
      <c r="C31" s="128">
        <v>7</v>
      </c>
      <c r="D31" s="128"/>
      <c r="E31" s="128">
        <v>34</v>
      </c>
      <c r="F31" s="128"/>
      <c r="G31" s="129">
        <v>41</v>
      </c>
      <c r="H31" s="128"/>
      <c r="I31" s="128"/>
      <c r="J31" s="128">
        <v>1</v>
      </c>
      <c r="K31" s="128"/>
      <c r="L31" s="129">
        <v>1</v>
      </c>
      <c r="M31" s="127"/>
      <c r="N31" s="129">
        <v>42</v>
      </c>
      <c r="O31" s="127"/>
      <c r="P31" s="128"/>
      <c r="Q31" s="128"/>
      <c r="R31" s="128">
        <v>6</v>
      </c>
      <c r="S31" s="128">
        <v>2</v>
      </c>
      <c r="T31" s="129">
        <v>8</v>
      </c>
      <c r="U31" s="128"/>
      <c r="V31" s="128"/>
      <c r="W31" s="128"/>
      <c r="X31" s="128"/>
      <c r="Y31" s="129">
        <v>0</v>
      </c>
      <c r="Z31" s="127"/>
      <c r="AA31" s="129">
        <v>8</v>
      </c>
      <c r="AB31" s="127"/>
      <c r="AC31" s="129">
        <v>50</v>
      </c>
    </row>
    <row r="32" spans="1:29" ht="24.95" customHeight="1">
      <c r="A32" s="99" t="s">
        <v>77</v>
      </c>
      <c r="B32" s="127"/>
      <c r="C32" s="128">
        <v>58</v>
      </c>
      <c r="D32" s="128">
        <v>18</v>
      </c>
      <c r="E32" s="128">
        <v>10</v>
      </c>
      <c r="F32" s="128">
        <v>7</v>
      </c>
      <c r="G32" s="129">
        <v>93</v>
      </c>
      <c r="H32" s="128">
        <v>1</v>
      </c>
      <c r="I32" s="128"/>
      <c r="J32" s="128">
        <v>5</v>
      </c>
      <c r="K32" s="128"/>
      <c r="L32" s="129">
        <v>6</v>
      </c>
      <c r="M32" s="127"/>
      <c r="N32" s="129">
        <v>99</v>
      </c>
      <c r="O32" s="127"/>
      <c r="P32" s="128">
        <v>4</v>
      </c>
      <c r="Q32" s="128"/>
      <c r="R32" s="128">
        <v>1</v>
      </c>
      <c r="S32" s="128"/>
      <c r="T32" s="129">
        <v>5</v>
      </c>
      <c r="U32" s="128"/>
      <c r="V32" s="128"/>
      <c r="W32" s="128"/>
      <c r="X32" s="128"/>
      <c r="Y32" s="129">
        <v>0</v>
      </c>
      <c r="Z32" s="127"/>
      <c r="AA32" s="129">
        <v>5</v>
      </c>
      <c r="AB32" s="127"/>
      <c r="AC32" s="129">
        <v>104</v>
      </c>
    </row>
    <row r="33" spans="1:29" ht="24.95" customHeight="1">
      <c r="A33" s="99" t="s">
        <v>78</v>
      </c>
      <c r="B33" s="127"/>
      <c r="C33" s="128">
        <v>86</v>
      </c>
      <c r="D33" s="128">
        <v>23</v>
      </c>
      <c r="E33" s="128">
        <v>118</v>
      </c>
      <c r="F33" s="128">
        <v>16</v>
      </c>
      <c r="G33" s="129">
        <v>243</v>
      </c>
      <c r="H33" s="128">
        <v>3</v>
      </c>
      <c r="I33" s="128">
        <v>1</v>
      </c>
      <c r="J33" s="128">
        <v>10</v>
      </c>
      <c r="K33" s="128">
        <v>1</v>
      </c>
      <c r="L33" s="129">
        <v>15</v>
      </c>
      <c r="M33" s="127"/>
      <c r="N33" s="129">
        <v>258</v>
      </c>
      <c r="O33" s="127"/>
      <c r="P33" s="128">
        <v>16</v>
      </c>
      <c r="Q33" s="128"/>
      <c r="R33" s="128">
        <v>21</v>
      </c>
      <c r="S33" s="128">
        <v>1</v>
      </c>
      <c r="T33" s="129">
        <v>38</v>
      </c>
      <c r="U33" s="128"/>
      <c r="V33" s="128"/>
      <c r="W33" s="128"/>
      <c r="X33" s="128"/>
      <c r="Y33" s="129">
        <v>0</v>
      </c>
      <c r="Z33" s="127"/>
      <c r="AA33" s="129">
        <v>38</v>
      </c>
      <c r="AB33" s="127"/>
      <c r="AC33" s="129">
        <v>296</v>
      </c>
    </row>
    <row r="34" spans="1:29" ht="24.95" customHeight="1">
      <c r="A34" s="99" t="s">
        <v>79</v>
      </c>
      <c r="B34" s="127"/>
      <c r="C34" s="128">
        <v>18</v>
      </c>
      <c r="D34" s="128">
        <v>2</v>
      </c>
      <c r="E34" s="128">
        <v>90</v>
      </c>
      <c r="F34" s="128">
        <v>1</v>
      </c>
      <c r="G34" s="129">
        <v>111</v>
      </c>
      <c r="H34" s="128">
        <v>1</v>
      </c>
      <c r="I34" s="128">
        <v>2</v>
      </c>
      <c r="J34" s="128">
        <v>2</v>
      </c>
      <c r="K34" s="128"/>
      <c r="L34" s="129">
        <v>5</v>
      </c>
      <c r="M34" s="127"/>
      <c r="N34" s="129">
        <v>116</v>
      </c>
      <c r="O34" s="127"/>
      <c r="P34" s="128">
        <v>12</v>
      </c>
      <c r="Q34" s="128"/>
      <c r="R34" s="128"/>
      <c r="S34" s="128"/>
      <c r="T34" s="129">
        <v>12</v>
      </c>
      <c r="U34" s="128"/>
      <c r="V34" s="128"/>
      <c r="W34" s="128"/>
      <c r="X34" s="128"/>
      <c r="Y34" s="129">
        <v>0</v>
      </c>
      <c r="Z34" s="127"/>
      <c r="AA34" s="129">
        <v>12</v>
      </c>
      <c r="AB34" s="127"/>
      <c r="AC34" s="129">
        <v>128</v>
      </c>
    </row>
    <row r="35" spans="1:29" ht="24.95" customHeight="1">
      <c r="A35" s="99" t="s">
        <v>80</v>
      </c>
      <c r="B35" s="127"/>
      <c r="C35" s="128">
        <v>63</v>
      </c>
      <c r="D35" s="128">
        <v>36</v>
      </c>
      <c r="E35" s="128">
        <v>108</v>
      </c>
      <c r="F35" s="128">
        <v>27</v>
      </c>
      <c r="G35" s="129">
        <v>234</v>
      </c>
      <c r="H35" s="128"/>
      <c r="I35" s="128"/>
      <c r="J35" s="128">
        <v>5</v>
      </c>
      <c r="K35" s="128">
        <v>1</v>
      </c>
      <c r="L35" s="129">
        <v>6</v>
      </c>
      <c r="M35" s="127"/>
      <c r="N35" s="129">
        <v>240</v>
      </c>
      <c r="O35" s="127"/>
      <c r="P35" s="128">
        <v>33</v>
      </c>
      <c r="Q35" s="128"/>
      <c r="R35" s="128">
        <v>29</v>
      </c>
      <c r="S35" s="128">
        <v>2</v>
      </c>
      <c r="T35" s="129">
        <v>64</v>
      </c>
      <c r="U35" s="128"/>
      <c r="V35" s="128"/>
      <c r="W35" s="128"/>
      <c r="X35" s="128"/>
      <c r="Y35" s="129">
        <v>0</v>
      </c>
      <c r="Z35" s="127"/>
      <c r="AA35" s="129">
        <v>64</v>
      </c>
      <c r="AB35" s="127"/>
      <c r="AC35" s="129">
        <v>304</v>
      </c>
    </row>
    <row r="36" spans="1:29" ht="24.95" customHeight="1">
      <c r="A36" s="99" t="s">
        <v>81</v>
      </c>
      <c r="B36" s="127"/>
      <c r="C36" s="128">
        <v>15</v>
      </c>
      <c r="D36" s="128"/>
      <c r="E36" s="128">
        <v>51</v>
      </c>
      <c r="F36" s="128">
        <v>2</v>
      </c>
      <c r="G36" s="129">
        <v>68</v>
      </c>
      <c r="H36" s="128"/>
      <c r="I36" s="128"/>
      <c r="J36" s="128"/>
      <c r="K36" s="128"/>
      <c r="L36" s="129">
        <v>0</v>
      </c>
      <c r="M36" s="127"/>
      <c r="N36" s="129">
        <v>68</v>
      </c>
      <c r="O36" s="127"/>
      <c r="P36" s="128"/>
      <c r="Q36" s="128"/>
      <c r="R36" s="128"/>
      <c r="S36" s="128"/>
      <c r="T36" s="129">
        <v>0</v>
      </c>
      <c r="U36" s="128"/>
      <c r="V36" s="128"/>
      <c r="W36" s="128"/>
      <c r="X36" s="128"/>
      <c r="Y36" s="129">
        <v>0</v>
      </c>
      <c r="Z36" s="127"/>
      <c r="AA36" s="129">
        <v>0</v>
      </c>
      <c r="AB36" s="127"/>
      <c r="AC36" s="129">
        <v>68</v>
      </c>
    </row>
    <row r="37" spans="1:29" ht="24.95" customHeight="1">
      <c r="A37" s="99" t="s">
        <v>82</v>
      </c>
      <c r="B37" s="127"/>
      <c r="C37" s="128">
        <v>21</v>
      </c>
      <c r="D37" s="128">
        <v>2</v>
      </c>
      <c r="E37" s="128">
        <v>33</v>
      </c>
      <c r="F37" s="128">
        <v>1</v>
      </c>
      <c r="G37" s="129">
        <v>57</v>
      </c>
      <c r="H37" s="128"/>
      <c r="I37" s="128"/>
      <c r="J37" s="128">
        <v>1</v>
      </c>
      <c r="K37" s="128"/>
      <c r="L37" s="129">
        <v>1</v>
      </c>
      <c r="M37" s="127"/>
      <c r="N37" s="129">
        <v>58</v>
      </c>
      <c r="O37" s="127"/>
      <c r="P37" s="128">
        <v>1</v>
      </c>
      <c r="Q37" s="128"/>
      <c r="R37" s="128">
        <v>7</v>
      </c>
      <c r="S37" s="128"/>
      <c r="T37" s="129">
        <v>8</v>
      </c>
      <c r="U37" s="128"/>
      <c r="V37" s="128"/>
      <c r="W37" s="128"/>
      <c r="X37" s="128"/>
      <c r="Y37" s="129">
        <v>0</v>
      </c>
      <c r="Z37" s="127"/>
      <c r="AA37" s="129">
        <v>8</v>
      </c>
      <c r="AB37" s="127"/>
      <c r="AC37" s="129">
        <v>66</v>
      </c>
    </row>
    <row r="38" spans="1:29" ht="24.95" customHeight="1">
      <c r="A38" s="99" t="s">
        <v>83</v>
      </c>
      <c r="B38" s="127"/>
      <c r="C38" s="128">
        <v>19</v>
      </c>
      <c r="D38" s="128">
        <v>13</v>
      </c>
      <c r="E38" s="128">
        <v>14</v>
      </c>
      <c r="F38" s="128">
        <v>2</v>
      </c>
      <c r="G38" s="129">
        <v>48</v>
      </c>
      <c r="H38" s="128">
        <v>1</v>
      </c>
      <c r="I38" s="128"/>
      <c r="J38" s="128">
        <v>3</v>
      </c>
      <c r="K38" s="128"/>
      <c r="L38" s="129">
        <v>4</v>
      </c>
      <c r="M38" s="127"/>
      <c r="N38" s="129">
        <v>52</v>
      </c>
      <c r="O38" s="127"/>
      <c r="P38" s="128"/>
      <c r="Q38" s="128"/>
      <c r="R38" s="128"/>
      <c r="S38" s="128"/>
      <c r="T38" s="129">
        <v>0</v>
      </c>
      <c r="U38" s="128"/>
      <c r="V38" s="128"/>
      <c r="W38" s="128"/>
      <c r="X38" s="128"/>
      <c r="Y38" s="129">
        <v>0</v>
      </c>
      <c r="Z38" s="127"/>
      <c r="AA38" s="129">
        <v>0</v>
      </c>
      <c r="AB38" s="127"/>
      <c r="AC38" s="129">
        <v>52</v>
      </c>
    </row>
    <row r="39" spans="1:29" ht="24.95" customHeight="1">
      <c r="A39" s="99" t="s">
        <v>84</v>
      </c>
      <c r="B39" s="127"/>
      <c r="C39" s="128">
        <v>69</v>
      </c>
      <c r="D39" s="128">
        <v>6</v>
      </c>
      <c r="E39" s="128">
        <v>59</v>
      </c>
      <c r="F39" s="128">
        <v>4</v>
      </c>
      <c r="G39" s="129">
        <v>138</v>
      </c>
      <c r="H39" s="128"/>
      <c r="I39" s="128"/>
      <c r="J39" s="128"/>
      <c r="K39" s="128"/>
      <c r="L39" s="129">
        <v>0</v>
      </c>
      <c r="M39" s="127"/>
      <c r="N39" s="129">
        <v>138</v>
      </c>
      <c r="O39" s="127"/>
      <c r="P39" s="128">
        <v>2</v>
      </c>
      <c r="Q39" s="128"/>
      <c r="R39" s="128"/>
      <c r="S39" s="128"/>
      <c r="T39" s="129">
        <v>2</v>
      </c>
      <c r="U39" s="128">
        <v>1</v>
      </c>
      <c r="V39" s="128"/>
      <c r="W39" s="128"/>
      <c r="X39" s="128"/>
      <c r="Y39" s="129">
        <v>1</v>
      </c>
      <c r="Z39" s="127"/>
      <c r="AA39" s="129">
        <v>3</v>
      </c>
      <c r="AB39" s="127"/>
      <c r="AC39" s="129">
        <v>141</v>
      </c>
    </row>
    <row r="40" spans="1:29" ht="24.95" customHeight="1">
      <c r="A40" s="99" t="s">
        <v>85</v>
      </c>
      <c r="B40" s="127"/>
      <c r="C40" s="128">
        <v>3</v>
      </c>
      <c r="D40" s="128">
        <v>1</v>
      </c>
      <c r="E40" s="128">
        <v>28</v>
      </c>
      <c r="F40" s="128"/>
      <c r="G40" s="129">
        <v>32</v>
      </c>
      <c r="H40" s="128"/>
      <c r="I40" s="128"/>
      <c r="J40" s="128"/>
      <c r="K40" s="128"/>
      <c r="L40" s="129">
        <v>0</v>
      </c>
      <c r="M40" s="127"/>
      <c r="N40" s="129">
        <v>32</v>
      </c>
      <c r="O40" s="127"/>
      <c r="P40" s="128">
        <v>5</v>
      </c>
      <c r="Q40" s="128"/>
      <c r="R40" s="128">
        <v>6</v>
      </c>
      <c r="S40" s="128"/>
      <c r="T40" s="129">
        <v>11</v>
      </c>
      <c r="U40" s="128"/>
      <c r="V40" s="128"/>
      <c r="W40" s="128"/>
      <c r="X40" s="128"/>
      <c r="Y40" s="129">
        <v>0</v>
      </c>
      <c r="Z40" s="127"/>
      <c r="AA40" s="129">
        <v>11</v>
      </c>
      <c r="AB40" s="127"/>
      <c r="AC40" s="129">
        <v>43</v>
      </c>
    </row>
    <row r="41" spans="1:29" ht="24.95" customHeight="1">
      <c r="A41" s="99" t="s">
        <v>86</v>
      </c>
      <c r="B41" s="127"/>
      <c r="C41" s="128">
        <v>12</v>
      </c>
      <c r="D41" s="128"/>
      <c r="E41" s="128">
        <v>23</v>
      </c>
      <c r="F41" s="128">
        <v>5</v>
      </c>
      <c r="G41" s="129">
        <v>40</v>
      </c>
      <c r="H41" s="128">
        <v>9</v>
      </c>
      <c r="I41" s="128"/>
      <c r="J41" s="128">
        <v>5</v>
      </c>
      <c r="K41" s="128"/>
      <c r="L41" s="129">
        <v>14</v>
      </c>
      <c r="M41" s="127"/>
      <c r="N41" s="129">
        <v>54</v>
      </c>
      <c r="O41" s="127"/>
      <c r="P41" s="128">
        <v>7</v>
      </c>
      <c r="Q41" s="128"/>
      <c r="R41" s="128">
        <v>19</v>
      </c>
      <c r="S41" s="128"/>
      <c r="T41" s="129">
        <v>26</v>
      </c>
      <c r="U41" s="128"/>
      <c r="V41" s="128"/>
      <c r="W41" s="128"/>
      <c r="X41" s="128"/>
      <c r="Y41" s="129">
        <v>0</v>
      </c>
      <c r="Z41" s="127"/>
      <c r="AA41" s="129">
        <v>26</v>
      </c>
      <c r="AB41" s="127"/>
      <c r="AC41" s="129">
        <v>80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4" t="s">
        <v>195</v>
      </c>
      <c r="B43" s="130"/>
      <c r="C43" s="135">
        <v>1475</v>
      </c>
      <c r="D43" s="136">
        <v>280</v>
      </c>
      <c r="E43" s="135">
        <v>2186</v>
      </c>
      <c r="F43" s="136">
        <v>324</v>
      </c>
      <c r="G43" s="135">
        <v>4265</v>
      </c>
      <c r="H43" s="136">
        <v>182</v>
      </c>
      <c r="I43" s="136">
        <v>30</v>
      </c>
      <c r="J43" s="136">
        <v>201</v>
      </c>
      <c r="K43" s="136">
        <v>25</v>
      </c>
      <c r="L43" s="136">
        <v>438</v>
      </c>
      <c r="M43" s="130"/>
      <c r="N43" s="135">
        <v>4703</v>
      </c>
      <c r="O43" s="55"/>
      <c r="P43" s="136">
        <v>181</v>
      </c>
      <c r="Q43" s="136">
        <v>7</v>
      </c>
      <c r="R43" s="136">
        <v>396</v>
      </c>
      <c r="S43" s="136">
        <v>29</v>
      </c>
      <c r="T43" s="136">
        <v>613</v>
      </c>
      <c r="U43" s="136">
        <v>5</v>
      </c>
      <c r="V43" s="136">
        <v>0</v>
      </c>
      <c r="W43" s="136">
        <v>9</v>
      </c>
      <c r="X43" s="136">
        <v>0</v>
      </c>
      <c r="Y43" s="136">
        <v>14</v>
      </c>
      <c r="Z43" s="130"/>
      <c r="AA43" s="136">
        <v>627</v>
      </c>
      <c r="AB43" s="55"/>
      <c r="AC43" s="135">
        <v>5330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99" t="s">
        <v>185</v>
      </c>
      <c r="B45" s="127"/>
      <c r="C45" s="128">
        <v>25</v>
      </c>
      <c r="D45" s="128"/>
      <c r="E45" s="128">
        <v>13</v>
      </c>
      <c r="F45" s="128"/>
      <c r="G45" s="129">
        <v>38</v>
      </c>
      <c r="H45" s="128">
        <v>133</v>
      </c>
      <c r="I45" s="128"/>
      <c r="J45" s="128">
        <v>56</v>
      </c>
      <c r="K45" s="128"/>
      <c r="L45" s="129">
        <v>189</v>
      </c>
      <c r="M45" s="55"/>
      <c r="N45" s="129">
        <v>227</v>
      </c>
      <c r="O45" s="55"/>
      <c r="P45" s="128"/>
      <c r="Q45" s="128"/>
      <c r="R45" s="128"/>
      <c r="S45" s="128"/>
      <c r="T45" s="129">
        <v>0</v>
      </c>
      <c r="U45" s="128"/>
      <c r="V45" s="128"/>
      <c r="W45" s="128"/>
      <c r="X45" s="128"/>
      <c r="Y45" s="129">
        <v>0</v>
      </c>
      <c r="Z45" s="55"/>
      <c r="AA45" s="129">
        <v>0</v>
      </c>
      <c r="AB45" s="55"/>
      <c r="AC45" s="129">
        <v>227</v>
      </c>
    </row>
    <row r="46" spans="1:29" ht="24.95" customHeight="1">
      <c r="A46" s="99" t="s">
        <v>186</v>
      </c>
      <c r="B46" s="127"/>
      <c r="C46" s="128">
        <v>28</v>
      </c>
      <c r="D46" s="128"/>
      <c r="E46" s="128">
        <v>68</v>
      </c>
      <c r="F46" s="128"/>
      <c r="G46" s="129">
        <v>96</v>
      </c>
      <c r="H46" s="128">
        <v>79</v>
      </c>
      <c r="I46" s="128"/>
      <c r="J46" s="128">
        <v>37</v>
      </c>
      <c r="K46" s="128"/>
      <c r="L46" s="129">
        <v>116</v>
      </c>
      <c r="M46" s="55"/>
      <c r="N46" s="129">
        <v>212</v>
      </c>
      <c r="O46" s="55"/>
      <c r="P46" s="128"/>
      <c r="Q46" s="128"/>
      <c r="R46" s="128"/>
      <c r="S46" s="128"/>
      <c r="T46" s="129">
        <v>0</v>
      </c>
      <c r="U46" s="128"/>
      <c r="V46" s="128"/>
      <c r="W46" s="128"/>
      <c r="X46" s="128"/>
      <c r="Y46" s="129">
        <v>0</v>
      </c>
      <c r="Z46" s="55"/>
      <c r="AA46" s="129">
        <v>0</v>
      </c>
      <c r="AB46" s="55"/>
      <c r="AC46" s="129">
        <v>212</v>
      </c>
    </row>
    <row r="47" spans="1:29" ht="24.95" customHeight="1">
      <c r="A47" s="99" t="s">
        <v>187</v>
      </c>
      <c r="B47" s="127"/>
      <c r="C47" s="128">
        <v>5</v>
      </c>
      <c r="D47" s="128"/>
      <c r="E47" s="128">
        <v>6</v>
      </c>
      <c r="F47" s="128"/>
      <c r="G47" s="129">
        <v>11</v>
      </c>
      <c r="H47" s="128">
        <v>11</v>
      </c>
      <c r="I47" s="128"/>
      <c r="J47" s="128">
        <v>21</v>
      </c>
      <c r="K47" s="128"/>
      <c r="L47" s="129">
        <v>32</v>
      </c>
      <c r="M47" s="55"/>
      <c r="N47" s="129">
        <v>43</v>
      </c>
      <c r="O47" s="55"/>
      <c r="P47" s="128">
        <v>1</v>
      </c>
      <c r="Q47" s="128"/>
      <c r="R47" s="128"/>
      <c r="S47" s="128"/>
      <c r="T47" s="129">
        <v>1</v>
      </c>
      <c r="U47" s="128"/>
      <c r="V47" s="128"/>
      <c r="W47" s="128"/>
      <c r="X47" s="128"/>
      <c r="Y47" s="129">
        <v>0</v>
      </c>
      <c r="Z47" s="55"/>
      <c r="AA47" s="129">
        <v>1</v>
      </c>
      <c r="AB47" s="55"/>
      <c r="AC47" s="129">
        <v>44</v>
      </c>
    </row>
    <row r="48" spans="1:29" ht="24.95" customHeight="1">
      <c r="A48" s="99" t="s">
        <v>371</v>
      </c>
      <c r="B48" s="127"/>
      <c r="C48" s="128">
        <v>4</v>
      </c>
      <c r="D48" s="128"/>
      <c r="E48" s="128">
        <v>10</v>
      </c>
      <c r="F48" s="128"/>
      <c r="G48" s="129">
        <v>14</v>
      </c>
      <c r="H48" s="128">
        <v>8</v>
      </c>
      <c r="I48" s="128"/>
      <c r="J48" s="128">
        <v>19</v>
      </c>
      <c r="K48" s="128"/>
      <c r="L48" s="129">
        <v>27</v>
      </c>
      <c r="M48" s="55"/>
      <c r="N48" s="129">
        <v>41</v>
      </c>
      <c r="O48" s="55"/>
      <c r="P48" s="128"/>
      <c r="Q48" s="128"/>
      <c r="R48" s="128"/>
      <c r="S48" s="128"/>
      <c r="T48" s="129">
        <v>0</v>
      </c>
      <c r="U48" s="128"/>
      <c r="V48" s="128"/>
      <c r="W48" s="128"/>
      <c r="X48" s="128"/>
      <c r="Y48" s="129">
        <v>0</v>
      </c>
      <c r="Z48" s="55"/>
      <c r="AA48" s="129">
        <v>0</v>
      </c>
      <c r="AB48" s="55"/>
      <c r="AC48" s="129">
        <v>41</v>
      </c>
    </row>
    <row r="49" spans="1:29" ht="24.95" customHeight="1">
      <c r="A49" s="99" t="s">
        <v>188</v>
      </c>
      <c r="B49" s="127"/>
      <c r="C49" s="128">
        <v>3</v>
      </c>
      <c r="D49" s="128"/>
      <c r="E49" s="128">
        <v>10</v>
      </c>
      <c r="F49" s="128"/>
      <c r="G49" s="129">
        <v>13</v>
      </c>
      <c r="H49" s="128">
        <v>2</v>
      </c>
      <c r="I49" s="128"/>
      <c r="J49" s="128">
        <v>64</v>
      </c>
      <c r="K49" s="128"/>
      <c r="L49" s="129">
        <v>66</v>
      </c>
      <c r="M49" s="55"/>
      <c r="N49" s="129">
        <v>79</v>
      </c>
      <c r="O49" s="55"/>
      <c r="P49" s="128"/>
      <c r="Q49" s="128"/>
      <c r="R49" s="128"/>
      <c r="S49" s="128"/>
      <c r="T49" s="129">
        <v>0</v>
      </c>
      <c r="U49" s="128"/>
      <c r="V49" s="128"/>
      <c r="W49" s="128"/>
      <c r="X49" s="128"/>
      <c r="Y49" s="129">
        <v>0</v>
      </c>
      <c r="Z49" s="55"/>
      <c r="AA49" s="129">
        <v>0</v>
      </c>
      <c r="AB49" s="55"/>
      <c r="AC49" s="129">
        <v>79</v>
      </c>
    </row>
    <row r="50" spans="1:29" ht="24.95" customHeight="1">
      <c r="A50" s="99" t="s">
        <v>189</v>
      </c>
      <c r="B50" s="127"/>
      <c r="C50" s="128"/>
      <c r="D50" s="128"/>
      <c r="E50" s="128"/>
      <c r="F50" s="128"/>
      <c r="G50" s="129">
        <v>0</v>
      </c>
      <c r="H50" s="128"/>
      <c r="I50" s="128"/>
      <c r="J50" s="128"/>
      <c r="K50" s="128"/>
      <c r="L50" s="129">
        <v>0</v>
      </c>
      <c r="M50" s="55"/>
      <c r="N50" s="129">
        <v>0</v>
      </c>
      <c r="O50" s="55"/>
      <c r="P50" s="128"/>
      <c r="Q50" s="128"/>
      <c r="R50" s="128"/>
      <c r="S50" s="128"/>
      <c r="T50" s="129">
        <v>0</v>
      </c>
      <c r="U50" s="128"/>
      <c r="V50" s="128"/>
      <c r="W50" s="128"/>
      <c r="X50" s="128"/>
      <c r="Y50" s="129">
        <v>0</v>
      </c>
      <c r="Z50" s="55"/>
      <c r="AA50" s="129">
        <v>0</v>
      </c>
      <c r="AB50" s="55"/>
      <c r="AC50" s="129">
        <v>0</v>
      </c>
    </row>
    <row r="51" spans="1:29" ht="24.95" customHeight="1">
      <c r="A51" s="99" t="s">
        <v>190</v>
      </c>
      <c r="B51" s="127"/>
      <c r="C51" s="128"/>
      <c r="D51" s="128"/>
      <c r="E51" s="128">
        <v>1</v>
      </c>
      <c r="F51" s="128"/>
      <c r="G51" s="129">
        <v>1</v>
      </c>
      <c r="H51" s="128"/>
      <c r="I51" s="128"/>
      <c r="J51" s="128"/>
      <c r="K51" s="128"/>
      <c r="L51" s="129">
        <v>0</v>
      </c>
      <c r="M51" s="55"/>
      <c r="N51" s="129">
        <v>1</v>
      </c>
      <c r="O51" s="55"/>
      <c r="P51" s="128"/>
      <c r="Q51" s="128"/>
      <c r="R51" s="128"/>
      <c r="S51" s="128"/>
      <c r="T51" s="129">
        <v>0</v>
      </c>
      <c r="U51" s="128"/>
      <c r="V51" s="128"/>
      <c r="W51" s="128"/>
      <c r="X51" s="128"/>
      <c r="Y51" s="129">
        <v>0</v>
      </c>
      <c r="Z51" s="55"/>
      <c r="AA51" s="129">
        <v>0</v>
      </c>
      <c r="AB51" s="55"/>
      <c r="AC51" s="129">
        <v>1</v>
      </c>
    </row>
    <row r="52" spans="1:29" ht="24.95" customHeight="1">
      <c r="A52" s="99" t="s">
        <v>191</v>
      </c>
      <c r="B52" s="127"/>
      <c r="C52" s="128">
        <v>48</v>
      </c>
      <c r="D52" s="128"/>
      <c r="E52" s="128">
        <v>160</v>
      </c>
      <c r="F52" s="128"/>
      <c r="G52" s="129">
        <v>208</v>
      </c>
      <c r="H52" s="128">
        <v>89</v>
      </c>
      <c r="I52" s="128"/>
      <c r="J52" s="128">
        <v>130</v>
      </c>
      <c r="K52" s="128"/>
      <c r="L52" s="129">
        <v>219</v>
      </c>
      <c r="M52" s="55"/>
      <c r="N52" s="129">
        <v>427</v>
      </c>
      <c r="O52" s="55"/>
      <c r="P52" s="128"/>
      <c r="Q52" s="128"/>
      <c r="R52" s="128"/>
      <c r="S52" s="128"/>
      <c r="T52" s="129">
        <v>0</v>
      </c>
      <c r="U52" s="128"/>
      <c r="V52" s="128"/>
      <c r="W52" s="128"/>
      <c r="X52" s="128"/>
      <c r="Y52" s="129">
        <v>0</v>
      </c>
      <c r="Z52" s="55"/>
      <c r="AA52" s="129">
        <v>0</v>
      </c>
      <c r="AB52" s="55"/>
      <c r="AC52" s="129">
        <v>427</v>
      </c>
    </row>
    <row r="53" spans="1:29" ht="24.95" customHeight="1">
      <c r="A53" s="99" t="s">
        <v>192</v>
      </c>
      <c r="B53" s="127"/>
      <c r="C53" s="128">
        <v>2</v>
      </c>
      <c r="D53" s="128"/>
      <c r="E53" s="128">
        <v>6</v>
      </c>
      <c r="F53" s="128"/>
      <c r="G53" s="129">
        <v>8</v>
      </c>
      <c r="H53" s="128">
        <v>9</v>
      </c>
      <c r="I53" s="128"/>
      <c r="J53" s="128">
        <v>10</v>
      </c>
      <c r="K53" s="128"/>
      <c r="L53" s="129">
        <v>19</v>
      </c>
      <c r="M53" s="55"/>
      <c r="N53" s="129">
        <v>27</v>
      </c>
      <c r="O53" s="55"/>
      <c r="P53" s="128"/>
      <c r="Q53" s="128"/>
      <c r="R53" s="128"/>
      <c r="S53" s="128"/>
      <c r="T53" s="129">
        <v>0</v>
      </c>
      <c r="U53" s="128"/>
      <c r="V53" s="128"/>
      <c r="W53" s="128"/>
      <c r="X53" s="128"/>
      <c r="Y53" s="129">
        <v>0</v>
      </c>
      <c r="Z53" s="55"/>
      <c r="AA53" s="129">
        <v>0</v>
      </c>
      <c r="AB53" s="55"/>
      <c r="AC53" s="129">
        <v>27</v>
      </c>
    </row>
    <row r="54" spans="1:29" ht="24.95" customHeight="1">
      <c r="A54" s="99" t="s">
        <v>182</v>
      </c>
      <c r="B54" s="127"/>
      <c r="C54" s="128">
        <v>27</v>
      </c>
      <c r="D54" s="128"/>
      <c r="E54" s="128">
        <v>24</v>
      </c>
      <c r="F54" s="128"/>
      <c r="G54" s="129">
        <v>51</v>
      </c>
      <c r="H54" s="128">
        <v>21</v>
      </c>
      <c r="I54" s="128"/>
      <c r="J54" s="128">
        <v>23</v>
      </c>
      <c r="K54" s="128"/>
      <c r="L54" s="129">
        <v>44</v>
      </c>
      <c r="M54" s="55"/>
      <c r="N54" s="129">
        <v>95</v>
      </c>
      <c r="O54" s="55"/>
      <c r="P54" s="128"/>
      <c r="Q54" s="128"/>
      <c r="R54" s="128"/>
      <c r="S54" s="128"/>
      <c r="T54" s="129">
        <v>0</v>
      </c>
      <c r="U54" s="128"/>
      <c r="V54" s="128"/>
      <c r="W54" s="128"/>
      <c r="X54" s="128"/>
      <c r="Y54" s="129">
        <v>0</v>
      </c>
      <c r="Z54" s="55"/>
      <c r="AA54" s="129">
        <v>0</v>
      </c>
      <c r="AB54" s="55"/>
      <c r="AC54" s="129">
        <v>95</v>
      </c>
    </row>
    <row r="55" spans="1:29" ht="24.95" customHeight="1">
      <c r="A55" s="99" t="s">
        <v>184</v>
      </c>
      <c r="B55" s="127"/>
      <c r="C55" s="128"/>
      <c r="D55" s="128"/>
      <c r="E55" s="128"/>
      <c r="F55" s="128"/>
      <c r="G55" s="129">
        <v>0</v>
      </c>
      <c r="H55" s="128"/>
      <c r="I55" s="128"/>
      <c r="J55" s="128"/>
      <c r="K55" s="128"/>
      <c r="L55" s="129">
        <v>0</v>
      </c>
      <c r="M55" s="55"/>
      <c r="N55" s="129">
        <v>0</v>
      </c>
      <c r="O55" s="55"/>
      <c r="P55" s="128"/>
      <c r="Q55" s="128"/>
      <c r="R55" s="128"/>
      <c r="S55" s="128"/>
      <c r="T55" s="129">
        <v>0</v>
      </c>
      <c r="U55" s="128"/>
      <c r="V55" s="128"/>
      <c r="W55" s="128"/>
      <c r="X55" s="128"/>
      <c r="Y55" s="129">
        <v>0</v>
      </c>
      <c r="Z55" s="55"/>
      <c r="AA55" s="129">
        <v>0</v>
      </c>
      <c r="AB55" s="55"/>
      <c r="AC55" s="129">
        <v>0</v>
      </c>
    </row>
    <row r="56" spans="1:29" ht="24.95" customHeight="1">
      <c r="A56" s="99" t="s">
        <v>181</v>
      </c>
      <c r="B56" s="127"/>
      <c r="C56" s="128">
        <v>22</v>
      </c>
      <c r="D56" s="128"/>
      <c r="E56" s="128">
        <v>175</v>
      </c>
      <c r="F56" s="128"/>
      <c r="G56" s="129">
        <v>197</v>
      </c>
      <c r="H56" s="128">
        <v>78</v>
      </c>
      <c r="I56" s="128"/>
      <c r="J56" s="128">
        <v>194</v>
      </c>
      <c r="K56" s="128"/>
      <c r="L56" s="129">
        <v>272</v>
      </c>
      <c r="M56" s="55"/>
      <c r="N56" s="129">
        <v>469</v>
      </c>
      <c r="O56" s="55"/>
      <c r="P56" s="128"/>
      <c r="Q56" s="128"/>
      <c r="R56" s="128"/>
      <c r="S56" s="128"/>
      <c r="T56" s="129">
        <v>0</v>
      </c>
      <c r="U56" s="128"/>
      <c r="V56" s="128"/>
      <c r="W56" s="128"/>
      <c r="X56" s="128"/>
      <c r="Y56" s="129">
        <v>0</v>
      </c>
      <c r="Z56" s="55"/>
      <c r="AA56" s="129">
        <v>0</v>
      </c>
      <c r="AB56" s="55"/>
      <c r="AC56" s="129">
        <v>469</v>
      </c>
    </row>
    <row r="57" spans="1:29" ht="24.95" customHeight="1">
      <c r="A57" s="99" t="s">
        <v>183</v>
      </c>
      <c r="B57" s="127"/>
      <c r="C57" s="128">
        <v>12</v>
      </c>
      <c r="D57" s="128"/>
      <c r="E57" s="128">
        <v>106</v>
      </c>
      <c r="F57" s="128"/>
      <c r="G57" s="129">
        <v>118</v>
      </c>
      <c r="H57" s="128">
        <v>62</v>
      </c>
      <c r="I57" s="128"/>
      <c r="J57" s="128">
        <v>101</v>
      </c>
      <c r="K57" s="128"/>
      <c r="L57" s="129">
        <v>163</v>
      </c>
      <c r="M57" s="55"/>
      <c r="N57" s="129">
        <v>281</v>
      </c>
      <c r="O57" s="55"/>
      <c r="P57" s="128"/>
      <c r="Q57" s="128"/>
      <c r="R57" s="128"/>
      <c r="S57" s="128"/>
      <c r="T57" s="129">
        <v>0</v>
      </c>
      <c r="U57" s="128"/>
      <c r="V57" s="128"/>
      <c r="W57" s="128"/>
      <c r="X57" s="128"/>
      <c r="Y57" s="129">
        <v>0</v>
      </c>
      <c r="Z57" s="55"/>
      <c r="AA57" s="129">
        <v>0</v>
      </c>
      <c r="AB57" s="55"/>
      <c r="AC57" s="129">
        <v>281</v>
      </c>
    </row>
    <row r="58" spans="1:29" ht="24.95" customHeight="1">
      <c r="A58" s="99" t="s">
        <v>193</v>
      </c>
      <c r="B58" s="127"/>
      <c r="C58" s="128">
        <v>8</v>
      </c>
      <c r="D58" s="128"/>
      <c r="E58" s="128">
        <v>41</v>
      </c>
      <c r="F58" s="128"/>
      <c r="G58" s="129">
        <v>49</v>
      </c>
      <c r="H58" s="128">
        <v>8</v>
      </c>
      <c r="I58" s="128"/>
      <c r="J58" s="128">
        <v>24</v>
      </c>
      <c r="K58" s="128"/>
      <c r="L58" s="129">
        <v>32</v>
      </c>
      <c r="M58" s="55"/>
      <c r="N58" s="129">
        <v>81</v>
      </c>
      <c r="O58" s="55"/>
      <c r="P58" s="128">
        <v>3</v>
      </c>
      <c r="Q58" s="128"/>
      <c r="R58" s="128">
        <v>13</v>
      </c>
      <c r="S58" s="128"/>
      <c r="T58" s="129">
        <v>16</v>
      </c>
      <c r="U58" s="128"/>
      <c r="V58" s="128"/>
      <c r="W58" s="128">
        <v>5</v>
      </c>
      <c r="X58" s="128"/>
      <c r="Y58" s="129">
        <v>5</v>
      </c>
      <c r="Z58" s="55"/>
      <c r="AA58" s="129">
        <v>21</v>
      </c>
      <c r="AB58" s="55"/>
      <c r="AC58" s="129">
        <v>102</v>
      </c>
    </row>
    <row r="59" spans="1:29" ht="8.1" customHeight="1">
      <c r="A59" s="137"/>
      <c r="B59" s="127"/>
      <c r="C59" s="138"/>
      <c r="D59" s="138"/>
      <c r="E59" s="138"/>
      <c r="F59" s="138"/>
      <c r="G59" s="139"/>
      <c r="H59" s="138"/>
      <c r="I59" s="138"/>
      <c r="J59" s="138"/>
      <c r="K59" s="138"/>
      <c r="L59" s="139"/>
      <c r="M59" s="55"/>
      <c r="N59" s="139"/>
      <c r="O59" s="55"/>
      <c r="P59" s="138"/>
      <c r="Q59" s="138"/>
      <c r="R59" s="138"/>
      <c r="S59" s="138"/>
      <c r="T59" s="139"/>
      <c r="U59" s="138"/>
      <c r="V59" s="138"/>
      <c r="W59" s="138"/>
      <c r="X59" s="138"/>
      <c r="Y59" s="139"/>
      <c r="Z59" s="55"/>
      <c r="AA59" s="139"/>
      <c r="AB59" s="55"/>
      <c r="AC59" s="139"/>
    </row>
    <row r="60" spans="1:29" s="69" customFormat="1" ht="24.95" customHeight="1">
      <c r="A60" s="70" t="s">
        <v>195</v>
      </c>
      <c r="B60" s="130"/>
      <c r="C60" s="140">
        <v>184</v>
      </c>
      <c r="D60" s="140">
        <v>0</v>
      </c>
      <c r="E60" s="140">
        <v>620</v>
      </c>
      <c r="F60" s="140">
        <v>0</v>
      </c>
      <c r="G60" s="140">
        <v>804</v>
      </c>
      <c r="H60" s="140">
        <v>500</v>
      </c>
      <c r="I60" s="140">
        <v>0</v>
      </c>
      <c r="J60" s="140">
        <v>679</v>
      </c>
      <c r="K60" s="140">
        <v>0</v>
      </c>
      <c r="L60" s="140">
        <v>1179</v>
      </c>
      <c r="M60" s="68"/>
      <c r="N60" s="141">
        <v>1983</v>
      </c>
      <c r="O60" s="68"/>
      <c r="P60" s="140">
        <v>4</v>
      </c>
      <c r="Q60" s="140">
        <v>0</v>
      </c>
      <c r="R60" s="140">
        <v>13</v>
      </c>
      <c r="S60" s="140">
        <v>0</v>
      </c>
      <c r="T60" s="140">
        <v>17</v>
      </c>
      <c r="U60" s="140">
        <v>0</v>
      </c>
      <c r="V60" s="140">
        <v>0</v>
      </c>
      <c r="W60" s="140">
        <v>5</v>
      </c>
      <c r="X60" s="140">
        <v>0</v>
      </c>
      <c r="Y60" s="140">
        <v>5</v>
      </c>
      <c r="Z60" s="68"/>
      <c r="AA60" s="141">
        <v>22</v>
      </c>
      <c r="AB60" s="68"/>
      <c r="AC60" s="141">
        <v>2005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70" t="s">
        <v>90</v>
      </c>
      <c r="B62" s="55"/>
      <c r="C62" s="135">
        <v>1659</v>
      </c>
      <c r="D62" s="136">
        <v>280</v>
      </c>
      <c r="E62" s="135">
        <v>2806</v>
      </c>
      <c r="F62" s="136">
        <v>324</v>
      </c>
      <c r="G62" s="135">
        <v>5069</v>
      </c>
      <c r="H62" s="136">
        <v>682</v>
      </c>
      <c r="I62" s="136">
        <v>30</v>
      </c>
      <c r="J62" s="136">
        <v>880</v>
      </c>
      <c r="K62" s="136">
        <v>25</v>
      </c>
      <c r="L62" s="135">
        <v>1617</v>
      </c>
      <c r="M62" s="130"/>
      <c r="N62" s="135">
        <v>6686</v>
      </c>
      <c r="O62" s="130"/>
      <c r="P62" s="136">
        <v>185</v>
      </c>
      <c r="Q62" s="136">
        <v>7</v>
      </c>
      <c r="R62" s="136">
        <v>409</v>
      </c>
      <c r="S62" s="136">
        <v>29</v>
      </c>
      <c r="T62" s="136">
        <v>630</v>
      </c>
      <c r="U62" s="136">
        <v>5</v>
      </c>
      <c r="V62" s="136">
        <v>0</v>
      </c>
      <c r="W62" s="136">
        <v>14</v>
      </c>
      <c r="X62" s="136">
        <v>0</v>
      </c>
      <c r="Y62" s="136">
        <v>19</v>
      </c>
      <c r="Z62" s="130"/>
      <c r="AA62" s="136">
        <v>649</v>
      </c>
      <c r="AB62" s="130"/>
      <c r="AC62" s="135">
        <v>7335</v>
      </c>
    </row>
    <row r="63" spans="1:29">
      <c r="A63" s="55"/>
    </row>
    <row r="64" spans="1:29" ht="17.100000000000001" customHeight="1">
      <c r="A64" s="132" t="s">
        <v>265</v>
      </c>
    </row>
    <row r="65" spans="1:1" ht="17.100000000000001" customHeight="1">
      <c r="A65" s="132" t="s">
        <v>268</v>
      </c>
    </row>
    <row r="66" spans="1:1" ht="17.100000000000001" customHeight="1">
      <c r="A66" s="132" t="s">
        <v>269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</oddHeader>
    <oddFooter>&amp;R&amp;"Montserrat,Normal"&amp;8 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9B7AA-9460-4E81-AA5B-BBEFCA9EA160}">
  <dimension ref="A1:M114"/>
  <sheetViews>
    <sheetView view="pageBreakPreview" zoomScale="60" zoomScaleNormal="100" workbookViewId="0">
      <selection activeCell="U106" sqref="U10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547" t="s">
        <v>372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76" t="s">
        <v>373</v>
      </c>
      <c r="B5" s="76" t="s">
        <v>90</v>
      </c>
    </row>
    <row r="6" spans="1:13" ht="2.1" customHeight="1">
      <c r="A6" s="76" t="s">
        <v>63</v>
      </c>
      <c r="B6" s="76">
        <v>619</v>
      </c>
    </row>
    <row r="7" spans="1:13" ht="2.1" customHeight="1">
      <c r="A7" s="76" t="s">
        <v>56</v>
      </c>
      <c r="B7" s="76">
        <v>575</v>
      </c>
    </row>
    <row r="8" spans="1:13" ht="2.1" customHeight="1">
      <c r="A8" s="76" t="s">
        <v>181</v>
      </c>
      <c r="B8" s="76">
        <v>469</v>
      </c>
    </row>
    <row r="9" spans="1:13" ht="2.1" customHeight="1">
      <c r="A9" s="76" t="s">
        <v>191</v>
      </c>
      <c r="B9" s="76">
        <v>427</v>
      </c>
    </row>
    <row r="10" spans="1:13" ht="2.1" customHeight="1">
      <c r="A10" s="76" t="s">
        <v>70</v>
      </c>
      <c r="B10" s="76">
        <v>333</v>
      </c>
    </row>
    <row r="11" spans="1:13" ht="2.1" customHeight="1">
      <c r="A11" s="76" t="s">
        <v>73</v>
      </c>
      <c r="B11" s="76">
        <v>319</v>
      </c>
    </row>
    <row r="12" spans="1:13" ht="2.1" customHeight="1">
      <c r="A12" s="76" t="s">
        <v>65</v>
      </c>
      <c r="B12" s="76">
        <v>310</v>
      </c>
    </row>
    <row r="13" spans="1:13" ht="2.1" customHeight="1">
      <c r="A13" s="76" t="s">
        <v>80</v>
      </c>
      <c r="B13" s="76">
        <v>304</v>
      </c>
    </row>
    <row r="14" spans="1:13" ht="2.1" customHeight="1">
      <c r="A14" s="76" t="s">
        <v>69</v>
      </c>
      <c r="B14" s="76">
        <v>300</v>
      </c>
    </row>
    <row r="15" spans="1:13" ht="2.1" customHeight="1">
      <c r="A15" s="76" t="s">
        <v>78</v>
      </c>
      <c r="B15" s="76">
        <v>296</v>
      </c>
    </row>
    <row r="16" spans="1:13" ht="2.1" customHeight="1">
      <c r="A16" s="76" t="s">
        <v>183</v>
      </c>
      <c r="B16" s="76">
        <v>281</v>
      </c>
    </row>
    <row r="17" spans="1:11" ht="2.1" customHeight="1">
      <c r="A17" s="76" t="s">
        <v>68</v>
      </c>
      <c r="B17" s="76">
        <v>271</v>
      </c>
    </row>
    <row r="18" spans="1:11" ht="2.1" customHeight="1">
      <c r="A18" s="76" t="s">
        <v>75</v>
      </c>
      <c r="B18" s="76">
        <v>230</v>
      </c>
    </row>
    <row r="19" spans="1:11" ht="2.1" customHeight="1">
      <c r="A19" s="76" t="s">
        <v>185</v>
      </c>
      <c r="B19" s="76">
        <v>227</v>
      </c>
    </row>
    <row r="20" spans="1:11" ht="2.1" customHeight="1">
      <c r="A20" s="76" t="s">
        <v>186</v>
      </c>
      <c r="B20" s="76">
        <v>212</v>
      </c>
    </row>
    <row r="21" spans="1:11" ht="2.1" customHeight="1">
      <c r="A21" s="76" t="s">
        <v>62</v>
      </c>
      <c r="B21" s="76">
        <v>151</v>
      </c>
    </row>
    <row r="22" spans="1:11" ht="2.1" customHeight="1">
      <c r="A22" s="76" t="s">
        <v>84</v>
      </c>
      <c r="B22" s="76">
        <v>141</v>
      </c>
    </row>
    <row r="23" spans="1:11" ht="2.1" customHeight="1">
      <c r="A23" s="76" t="s">
        <v>79</v>
      </c>
      <c r="B23" s="76">
        <v>128</v>
      </c>
    </row>
    <row r="24" spans="1:11" ht="2.1" customHeight="1">
      <c r="A24" s="76" t="s">
        <v>64</v>
      </c>
      <c r="B24" s="76">
        <v>128</v>
      </c>
    </row>
    <row r="25" spans="1:11" ht="2.1" customHeight="1">
      <c r="A25" s="76" t="s">
        <v>67</v>
      </c>
      <c r="B25" s="76">
        <v>113</v>
      </c>
    </row>
    <row r="26" spans="1:11" ht="2.1" customHeight="1">
      <c r="A26" s="76" t="s">
        <v>61</v>
      </c>
      <c r="B26" s="76">
        <v>105</v>
      </c>
      <c r="J26" s="546" t="s">
        <v>270</v>
      </c>
      <c r="K26" s="545">
        <v>7335</v>
      </c>
    </row>
    <row r="27" spans="1:11" ht="2.1" customHeight="1">
      <c r="A27" s="76" t="s">
        <v>77</v>
      </c>
      <c r="B27" s="76">
        <v>104</v>
      </c>
      <c r="J27" s="546"/>
      <c r="K27" s="545"/>
    </row>
    <row r="28" spans="1:11" ht="2.1" customHeight="1">
      <c r="A28" s="76" t="s">
        <v>193</v>
      </c>
      <c r="B28" s="76">
        <v>102</v>
      </c>
      <c r="J28" s="546"/>
      <c r="K28" s="545"/>
    </row>
    <row r="29" spans="1:11" ht="2.1" customHeight="1">
      <c r="A29" s="76" t="s">
        <v>66</v>
      </c>
      <c r="B29" s="76">
        <v>98</v>
      </c>
      <c r="J29" s="546"/>
      <c r="K29" s="545"/>
    </row>
    <row r="30" spans="1:11" ht="2.1" customHeight="1">
      <c r="A30" s="76" t="s">
        <v>182</v>
      </c>
      <c r="B30" s="76">
        <v>95</v>
      </c>
      <c r="J30" s="546"/>
      <c r="K30" s="545"/>
    </row>
    <row r="31" spans="1:11" ht="2.1" customHeight="1">
      <c r="A31" s="76" t="s">
        <v>57</v>
      </c>
      <c r="B31" s="76">
        <v>91</v>
      </c>
      <c r="J31" s="546"/>
      <c r="K31" s="545"/>
    </row>
    <row r="32" spans="1:11" ht="2.1" customHeight="1">
      <c r="A32" s="76" t="s">
        <v>60</v>
      </c>
      <c r="B32" s="76">
        <v>86</v>
      </c>
      <c r="J32" s="546"/>
      <c r="K32" s="545"/>
    </row>
    <row r="33" spans="1:11" ht="2.1" customHeight="1">
      <c r="A33" s="76" t="s">
        <v>86</v>
      </c>
      <c r="B33" s="76">
        <v>80</v>
      </c>
      <c r="J33" s="546"/>
      <c r="K33" s="545"/>
    </row>
    <row r="34" spans="1:11" ht="2.1" customHeight="1">
      <c r="A34" s="76" t="s">
        <v>188</v>
      </c>
      <c r="B34" s="76">
        <v>79</v>
      </c>
      <c r="J34" s="546"/>
      <c r="K34" s="545"/>
    </row>
    <row r="35" spans="1:11" ht="2.1" customHeight="1">
      <c r="A35" s="76" t="s">
        <v>74</v>
      </c>
      <c r="B35" s="76">
        <v>79</v>
      </c>
      <c r="J35" s="546"/>
      <c r="K35" s="545"/>
    </row>
    <row r="36" spans="1:11" ht="2.1" customHeight="1">
      <c r="A36" s="76" t="s">
        <v>81</v>
      </c>
      <c r="B36" s="76">
        <v>68</v>
      </c>
    </row>
    <row r="37" spans="1:11" ht="2.1" customHeight="1">
      <c r="A37" s="76" t="s">
        <v>82</v>
      </c>
      <c r="B37" s="76">
        <v>66</v>
      </c>
    </row>
    <row r="38" spans="1:11" ht="2.1" customHeight="1">
      <c r="A38" s="76" t="s">
        <v>83</v>
      </c>
      <c r="B38" s="76">
        <v>52</v>
      </c>
    </row>
    <row r="39" spans="1:11" ht="2.1" customHeight="1">
      <c r="A39" s="76" t="s">
        <v>72</v>
      </c>
      <c r="B39" s="76">
        <v>52</v>
      </c>
    </row>
    <row r="40" spans="1:11" ht="2.1" customHeight="1">
      <c r="A40" s="76" t="s">
        <v>76</v>
      </c>
      <c r="B40" s="76">
        <v>50</v>
      </c>
    </row>
    <row r="41" spans="1:11" ht="2.1" customHeight="1">
      <c r="A41" s="76" t="s">
        <v>59</v>
      </c>
      <c r="B41" s="76">
        <v>46</v>
      </c>
    </row>
    <row r="42" spans="1:11" ht="2.1" customHeight="1">
      <c r="A42" s="76" t="s">
        <v>187</v>
      </c>
      <c r="B42" s="76">
        <v>44</v>
      </c>
    </row>
    <row r="43" spans="1:11" ht="2.1" customHeight="1">
      <c r="A43" s="76" t="s">
        <v>85</v>
      </c>
      <c r="B43" s="76">
        <v>43</v>
      </c>
    </row>
    <row r="44" spans="1:11" ht="2.1" customHeight="1">
      <c r="A44" s="76" t="s">
        <v>71</v>
      </c>
      <c r="B44" s="76">
        <v>42</v>
      </c>
    </row>
    <row r="45" spans="1:11" ht="2.1" customHeight="1">
      <c r="A45" s="76" t="s">
        <v>371</v>
      </c>
      <c r="B45" s="76">
        <v>41</v>
      </c>
    </row>
    <row r="46" spans="1:11" ht="2.1" customHeight="1">
      <c r="A46" s="76" t="s">
        <v>55</v>
      </c>
      <c r="B46" s="76">
        <v>34</v>
      </c>
    </row>
    <row r="47" spans="1:11" ht="2.1" customHeight="1">
      <c r="A47" s="76" t="s">
        <v>192</v>
      </c>
      <c r="B47" s="76">
        <v>27</v>
      </c>
    </row>
    <row r="48" spans="1:11" ht="2.1" customHeight="1">
      <c r="A48" s="76" t="s">
        <v>58</v>
      </c>
      <c r="B48" s="76">
        <v>16</v>
      </c>
    </row>
    <row r="49" spans="1:2" ht="2.1" customHeight="1">
      <c r="A49" s="76" t="s">
        <v>190</v>
      </c>
      <c r="B49" s="76">
        <v>1</v>
      </c>
    </row>
    <row r="50" spans="1:2" ht="2.1" customHeight="1">
      <c r="A50" s="76" t="s">
        <v>189</v>
      </c>
      <c r="B50" s="76">
        <v>0</v>
      </c>
    </row>
    <row r="51" spans="1:2" ht="2.1" customHeight="1">
      <c r="A51" s="76" t="s">
        <v>184</v>
      </c>
      <c r="B51" s="76">
        <v>0</v>
      </c>
    </row>
    <row r="52" spans="1:2" ht="2.1" customHeight="1">
      <c r="A52" s="76" t="s">
        <v>278</v>
      </c>
      <c r="B52" s="76">
        <v>0</v>
      </c>
    </row>
    <row r="53" spans="1:2" ht="2.1" customHeight="1">
      <c r="A53" s="76" t="s">
        <v>90</v>
      </c>
      <c r="B53" s="77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6" t="s">
        <v>374</v>
      </c>
      <c r="B57" s="76" t="s">
        <v>90</v>
      </c>
    </row>
    <row r="58" spans="1:2" ht="2.1" customHeight="1">
      <c r="A58" s="76" t="s">
        <v>375</v>
      </c>
      <c r="B58" s="77">
        <v>6686</v>
      </c>
    </row>
    <row r="59" spans="1:2" ht="2.1" customHeight="1">
      <c r="A59" s="76" t="s">
        <v>376</v>
      </c>
      <c r="B59" s="76">
        <v>649</v>
      </c>
    </row>
    <row r="60" spans="1:2" ht="2.1" customHeight="1">
      <c r="A60" s="76" t="s">
        <v>90</v>
      </c>
      <c r="B60" s="77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68" t="s">
        <v>570</v>
      </c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</row>
    <row r="100" spans="1:13" ht="18.75">
      <c r="J100" s="78" t="s">
        <v>270</v>
      </c>
      <c r="K100" s="79">
        <v>7335</v>
      </c>
    </row>
    <row r="102" spans="1:13">
      <c r="A102" s="567">
        <v>0.91152010906612135</v>
      </c>
      <c r="B102" s="567"/>
      <c r="C102" s="567"/>
    </row>
    <row r="107" spans="1:13">
      <c r="A107" s="567">
        <v>8.847989093387866E-2</v>
      </c>
      <c r="B107" s="567"/>
      <c r="C107" s="567"/>
    </row>
    <row r="111" spans="1:13" ht="27.75" customHeight="1"/>
    <row r="112" spans="1:13" ht="9" customHeight="1">
      <c r="A112" s="143" t="s">
        <v>265</v>
      </c>
    </row>
    <row r="113" spans="1:1" ht="9" customHeight="1">
      <c r="A113" s="143" t="s">
        <v>268</v>
      </c>
    </row>
    <row r="114" spans="1:1" ht="9" customHeight="1">
      <c r="A114" s="143" t="s">
        <v>269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6" firstPageNumber="11" orientation="landscape" useFirstPageNumber="1" r:id="rId1"/>
  <headerFooter scaleWithDoc="0">
    <oddHeader>&amp;L&amp;G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E8679-AE5B-4609-BBD7-4B05E9851CCB}">
  <dimension ref="A1:I64"/>
  <sheetViews>
    <sheetView view="pageBreakPreview" topLeftCell="A20" zoomScale="60" zoomScaleNormal="100" workbookViewId="0">
      <selection activeCell="A30" sqref="A30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20.100000000000001" customHeight="1">
      <c r="A2" s="550" t="s">
        <v>383</v>
      </c>
      <c r="B2" s="550"/>
      <c r="C2" s="550"/>
      <c r="D2" s="550"/>
      <c r="E2" s="550"/>
      <c r="F2" s="550"/>
      <c r="G2" s="550"/>
      <c r="H2" s="550"/>
      <c r="I2" s="550"/>
    </row>
    <row r="3" spans="1:9" ht="20.100000000000001" customHeight="1">
      <c r="A3" s="550" t="str">
        <f>UPPER(CONCATENATE("Diciembre 2023"))</f>
        <v>DICIEMBRE 2023</v>
      </c>
      <c r="B3" s="550"/>
      <c r="C3" s="550"/>
      <c r="D3" s="550"/>
      <c r="E3" s="550"/>
      <c r="F3" s="550"/>
      <c r="G3" s="550"/>
      <c r="H3" s="550"/>
      <c r="I3" s="550"/>
    </row>
    <row r="4" spans="1:9">
      <c r="A4" s="55"/>
      <c r="H4" s="54"/>
    </row>
    <row r="5" spans="1:9" ht="17.25" customHeight="1">
      <c r="A5" s="569" t="s">
        <v>272</v>
      </c>
      <c r="B5" s="557"/>
      <c r="C5" s="569" t="s">
        <v>377</v>
      </c>
      <c r="D5" s="569"/>
      <c r="E5" s="569"/>
      <c r="F5" s="569"/>
      <c r="G5" s="569"/>
      <c r="H5" s="54"/>
      <c r="I5" s="569" t="s">
        <v>90</v>
      </c>
    </row>
    <row r="6" spans="1:9" ht="24" customHeight="1">
      <c r="A6" s="569"/>
      <c r="B6" s="557"/>
      <c r="C6" s="151" t="s">
        <v>378</v>
      </c>
      <c r="D6" s="151" t="s">
        <v>379</v>
      </c>
      <c r="E6" s="151" t="s">
        <v>380</v>
      </c>
      <c r="F6" s="151" t="s">
        <v>381</v>
      </c>
      <c r="G6" s="151" t="s">
        <v>382</v>
      </c>
      <c r="H6" s="54"/>
      <c r="I6" s="569"/>
    </row>
    <row r="7" spans="1:9" ht="8.1" customHeight="1">
      <c r="A7" s="144"/>
      <c r="B7" s="145"/>
      <c r="C7" s="145"/>
      <c r="D7" s="145"/>
      <c r="E7" s="145"/>
      <c r="F7" s="144"/>
      <c r="H7" s="54"/>
    </row>
    <row r="8" spans="1:9" ht="15.75">
      <c r="A8" s="146" t="s">
        <v>55</v>
      </c>
      <c r="B8" s="55"/>
      <c r="C8" s="147">
        <v>34</v>
      </c>
      <c r="D8" s="147">
        <v>14</v>
      </c>
      <c r="E8" s="147">
        <v>7</v>
      </c>
      <c r="F8" s="147">
        <v>5</v>
      </c>
      <c r="G8" s="147">
        <v>2</v>
      </c>
      <c r="H8" s="54"/>
      <c r="I8" s="62">
        <v>62</v>
      </c>
    </row>
    <row r="9" spans="1:9" ht="15.75">
      <c r="A9" s="146" t="s">
        <v>56</v>
      </c>
      <c r="B9" s="55"/>
      <c r="C9" s="147">
        <v>189</v>
      </c>
      <c r="D9" s="147">
        <v>57</v>
      </c>
      <c r="E9" s="147">
        <v>26</v>
      </c>
      <c r="F9" s="147">
        <v>11</v>
      </c>
      <c r="G9" s="147">
        <v>2</v>
      </c>
      <c r="H9" s="54"/>
      <c r="I9" s="62">
        <v>285</v>
      </c>
    </row>
    <row r="10" spans="1:9" ht="15.75">
      <c r="A10" s="146" t="s">
        <v>57</v>
      </c>
      <c r="B10" s="55"/>
      <c r="C10" s="147">
        <v>25</v>
      </c>
      <c r="D10" s="147">
        <v>13</v>
      </c>
      <c r="E10" s="147">
        <v>5</v>
      </c>
      <c r="F10" s="147"/>
      <c r="G10" s="147"/>
      <c r="H10" s="54"/>
      <c r="I10" s="62">
        <v>43</v>
      </c>
    </row>
    <row r="11" spans="1:9" ht="15.75">
      <c r="A11" s="146" t="s">
        <v>58</v>
      </c>
      <c r="B11" s="55"/>
      <c r="C11" s="147">
        <v>30</v>
      </c>
      <c r="D11" s="147">
        <v>9</v>
      </c>
      <c r="E11" s="147">
        <v>7</v>
      </c>
      <c r="F11" s="147">
        <v>1</v>
      </c>
      <c r="G11" s="147">
        <v>2</v>
      </c>
      <c r="H11" s="54"/>
      <c r="I11" s="62">
        <v>49</v>
      </c>
    </row>
    <row r="12" spans="1:9" ht="15.75">
      <c r="A12" s="146" t="s">
        <v>61</v>
      </c>
      <c r="B12" s="55"/>
      <c r="C12" s="147">
        <v>161</v>
      </c>
      <c r="D12" s="147">
        <v>76</v>
      </c>
      <c r="E12" s="147">
        <v>27</v>
      </c>
      <c r="F12" s="147">
        <v>5</v>
      </c>
      <c r="G12" s="147">
        <v>5</v>
      </c>
      <c r="H12" s="54"/>
      <c r="I12" s="62">
        <v>274</v>
      </c>
    </row>
    <row r="13" spans="1:9" ht="15.75">
      <c r="A13" s="146" t="s">
        <v>62</v>
      </c>
      <c r="B13" s="55"/>
      <c r="C13" s="147">
        <v>188</v>
      </c>
      <c r="D13" s="147">
        <v>68</v>
      </c>
      <c r="E13" s="147">
        <v>22</v>
      </c>
      <c r="F13" s="147">
        <v>7</v>
      </c>
      <c r="G13" s="147">
        <v>4</v>
      </c>
      <c r="H13" s="54"/>
      <c r="I13" s="62">
        <v>289</v>
      </c>
    </row>
    <row r="14" spans="1:9" ht="15.75">
      <c r="A14" s="146" t="s">
        <v>63</v>
      </c>
      <c r="B14" s="55"/>
      <c r="C14" s="147">
        <v>729</v>
      </c>
      <c r="D14" s="147">
        <v>243</v>
      </c>
      <c r="E14" s="147">
        <v>114</v>
      </c>
      <c r="F14" s="147">
        <v>30</v>
      </c>
      <c r="G14" s="147">
        <v>19</v>
      </c>
      <c r="H14" s="54"/>
      <c r="I14" s="62">
        <v>1135</v>
      </c>
    </row>
    <row r="15" spans="1:9" ht="15.75">
      <c r="A15" s="146" t="s">
        <v>59</v>
      </c>
      <c r="B15" s="55"/>
      <c r="C15" s="147">
        <v>86</v>
      </c>
      <c r="D15" s="147">
        <v>34</v>
      </c>
      <c r="E15" s="147">
        <v>13</v>
      </c>
      <c r="F15" s="147">
        <v>10</v>
      </c>
      <c r="G15" s="147">
        <v>3</v>
      </c>
      <c r="H15" s="54"/>
      <c r="I15" s="62">
        <v>146</v>
      </c>
    </row>
    <row r="16" spans="1:9" ht="15.75">
      <c r="A16" s="146" t="s">
        <v>60</v>
      </c>
      <c r="B16" s="55"/>
      <c r="C16" s="147">
        <v>34</v>
      </c>
      <c r="D16" s="147">
        <v>14</v>
      </c>
      <c r="E16" s="147">
        <v>6</v>
      </c>
      <c r="F16" s="147">
        <v>4</v>
      </c>
      <c r="G16" s="147">
        <v>1</v>
      </c>
      <c r="H16" s="54"/>
      <c r="I16" s="62">
        <v>59</v>
      </c>
    </row>
    <row r="17" spans="1:9" ht="15.75">
      <c r="A17" s="146" t="s">
        <v>64</v>
      </c>
      <c r="B17" s="55"/>
      <c r="C17" s="147">
        <v>102</v>
      </c>
      <c r="D17" s="147">
        <v>41</v>
      </c>
      <c r="E17" s="147">
        <v>18</v>
      </c>
      <c r="F17" s="147">
        <v>10</v>
      </c>
      <c r="G17" s="147">
        <v>4</v>
      </c>
      <c r="H17" s="54"/>
      <c r="I17" s="62">
        <v>175</v>
      </c>
    </row>
    <row r="18" spans="1:9" ht="15.75">
      <c r="A18" s="146" t="s">
        <v>69</v>
      </c>
      <c r="B18" s="55"/>
      <c r="C18" s="147">
        <v>508</v>
      </c>
      <c r="D18" s="147">
        <v>191</v>
      </c>
      <c r="E18" s="147">
        <v>80</v>
      </c>
      <c r="F18" s="147">
        <v>28</v>
      </c>
      <c r="G18" s="147">
        <v>11</v>
      </c>
      <c r="H18" s="54"/>
      <c r="I18" s="62">
        <v>818</v>
      </c>
    </row>
    <row r="19" spans="1:9" ht="15.75">
      <c r="A19" s="146" t="s">
        <v>65</v>
      </c>
      <c r="B19" s="55"/>
      <c r="C19" s="147">
        <v>148</v>
      </c>
      <c r="D19" s="147">
        <v>60</v>
      </c>
      <c r="E19" s="147">
        <v>22</v>
      </c>
      <c r="F19" s="147">
        <v>15</v>
      </c>
      <c r="G19" s="147">
        <v>9</v>
      </c>
      <c r="H19" s="54"/>
      <c r="I19" s="62">
        <v>254</v>
      </c>
    </row>
    <row r="20" spans="1:9" ht="15.75">
      <c r="A20" s="146" t="s">
        <v>66</v>
      </c>
      <c r="B20" s="55"/>
      <c r="C20" s="147">
        <v>142</v>
      </c>
      <c r="D20" s="147">
        <v>70</v>
      </c>
      <c r="E20" s="147">
        <v>35</v>
      </c>
      <c r="F20" s="147">
        <v>19</v>
      </c>
      <c r="G20" s="147">
        <v>9</v>
      </c>
      <c r="H20" s="54"/>
      <c r="I20" s="62">
        <v>275</v>
      </c>
    </row>
    <row r="21" spans="1:9" ht="15.75">
      <c r="A21" s="146" t="s">
        <v>67</v>
      </c>
      <c r="B21" s="55"/>
      <c r="C21" s="147">
        <v>158</v>
      </c>
      <c r="D21" s="147">
        <v>63</v>
      </c>
      <c r="E21" s="147">
        <v>36</v>
      </c>
      <c r="F21" s="147">
        <v>17</v>
      </c>
      <c r="G21" s="147">
        <v>6</v>
      </c>
      <c r="H21" s="54"/>
      <c r="I21" s="62">
        <v>280</v>
      </c>
    </row>
    <row r="22" spans="1:9" ht="15.75">
      <c r="A22" s="146" t="s">
        <v>68</v>
      </c>
      <c r="B22" s="55"/>
      <c r="C22" s="147">
        <v>273</v>
      </c>
      <c r="D22" s="147">
        <v>122</v>
      </c>
      <c r="E22" s="147">
        <v>44</v>
      </c>
      <c r="F22" s="147">
        <v>21</v>
      </c>
      <c r="G22" s="147">
        <v>6</v>
      </c>
      <c r="H22" s="54"/>
      <c r="I22" s="62">
        <v>466</v>
      </c>
    </row>
    <row r="23" spans="1:9" ht="15.75">
      <c r="A23" s="146" t="s">
        <v>70</v>
      </c>
      <c r="B23" s="55"/>
      <c r="C23" s="147">
        <v>109</v>
      </c>
      <c r="D23" s="147">
        <v>57</v>
      </c>
      <c r="E23" s="147">
        <v>25</v>
      </c>
      <c r="F23" s="147">
        <v>13</v>
      </c>
      <c r="G23" s="147">
        <v>2</v>
      </c>
      <c r="H23" s="54"/>
      <c r="I23" s="62">
        <v>206</v>
      </c>
    </row>
    <row r="24" spans="1:9" ht="15.75">
      <c r="A24" s="146" t="s">
        <v>71</v>
      </c>
      <c r="B24" s="55"/>
      <c r="C24" s="147">
        <v>132</v>
      </c>
      <c r="D24" s="147">
        <v>53</v>
      </c>
      <c r="E24" s="147">
        <v>29</v>
      </c>
      <c r="F24" s="147">
        <v>12</v>
      </c>
      <c r="G24" s="147">
        <v>7</v>
      </c>
      <c r="H24" s="54"/>
      <c r="I24" s="62">
        <v>233</v>
      </c>
    </row>
    <row r="25" spans="1:9" ht="15.75">
      <c r="A25" s="146" t="s">
        <v>72</v>
      </c>
      <c r="B25" s="55"/>
      <c r="C25" s="147">
        <v>85</v>
      </c>
      <c r="D25" s="147">
        <v>41</v>
      </c>
      <c r="E25" s="147">
        <v>14</v>
      </c>
      <c r="F25" s="147">
        <v>4</v>
      </c>
      <c r="G25" s="147">
        <v>2</v>
      </c>
      <c r="H25" s="54"/>
      <c r="I25" s="62">
        <v>146</v>
      </c>
    </row>
    <row r="26" spans="1:9" ht="15.75">
      <c r="A26" s="146" t="s">
        <v>73</v>
      </c>
      <c r="B26" s="55"/>
      <c r="C26" s="147">
        <v>133</v>
      </c>
      <c r="D26" s="147">
        <v>58</v>
      </c>
      <c r="E26" s="147">
        <v>15</v>
      </c>
      <c r="F26" s="147">
        <v>6</v>
      </c>
      <c r="G26" s="147">
        <v>3</v>
      </c>
      <c r="H26" s="54"/>
      <c r="I26" s="62">
        <v>215</v>
      </c>
    </row>
    <row r="27" spans="1:9" ht="15.75">
      <c r="A27" s="146" t="s">
        <v>74</v>
      </c>
      <c r="B27" s="55"/>
      <c r="C27" s="147">
        <v>136</v>
      </c>
      <c r="D27" s="147">
        <v>65</v>
      </c>
      <c r="E27" s="147">
        <v>36</v>
      </c>
      <c r="F27" s="147">
        <v>17</v>
      </c>
      <c r="G27" s="147"/>
      <c r="H27" s="54"/>
      <c r="I27" s="62">
        <v>254</v>
      </c>
    </row>
    <row r="28" spans="1:9" ht="15.75">
      <c r="A28" s="146" t="s">
        <v>75</v>
      </c>
      <c r="B28" s="55"/>
      <c r="C28" s="147">
        <v>259</v>
      </c>
      <c r="D28" s="147">
        <v>156</v>
      </c>
      <c r="E28" s="147">
        <v>55</v>
      </c>
      <c r="F28" s="147">
        <v>28</v>
      </c>
      <c r="G28" s="147">
        <v>17</v>
      </c>
      <c r="H28" s="54"/>
      <c r="I28" s="62">
        <v>515</v>
      </c>
    </row>
    <row r="29" spans="1:9" ht="15.75">
      <c r="A29" s="146" t="s">
        <v>76</v>
      </c>
      <c r="B29" s="55"/>
      <c r="C29" s="147">
        <v>54</v>
      </c>
      <c r="D29" s="147">
        <v>18</v>
      </c>
      <c r="E29" s="147">
        <v>12</v>
      </c>
      <c r="F29" s="147">
        <v>5</v>
      </c>
      <c r="G29" s="147"/>
      <c r="H29" s="54"/>
      <c r="I29" s="62">
        <v>89</v>
      </c>
    </row>
    <row r="30" spans="1:9" ht="15.75">
      <c r="A30" s="146" t="s">
        <v>77</v>
      </c>
      <c r="B30" s="55"/>
      <c r="C30" s="147">
        <v>67</v>
      </c>
      <c r="D30" s="147">
        <v>36</v>
      </c>
      <c r="E30" s="147">
        <v>13</v>
      </c>
      <c r="F30" s="147">
        <v>6</v>
      </c>
      <c r="G30" s="147">
        <v>1</v>
      </c>
      <c r="H30" s="54"/>
      <c r="I30" s="62">
        <v>123</v>
      </c>
    </row>
    <row r="31" spans="1:9" ht="15.75">
      <c r="A31" s="146" t="s">
        <v>78</v>
      </c>
      <c r="B31" s="55"/>
      <c r="C31" s="147">
        <v>52</v>
      </c>
      <c r="D31" s="147">
        <v>26</v>
      </c>
      <c r="E31" s="147">
        <v>23</v>
      </c>
      <c r="F31" s="147">
        <v>7</v>
      </c>
      <c r="G31" s="147">
        <v>3</v>
      </c>
      <c r="H31" s="54"/>
      <c r="I31" s="62">
        <v>111</v>
      </c>
    </row>
    <row r="32" spans="1:9" ht="15.75">
      <c r="A32" s="146" t="s">
        <v>79</v>
      </c>
      <c r="B32" s="55"/>
      <c r="C32" s="147">
        <v>104</v>
      </c>
      <c r="D32" s="147">
        <v>47</v>
      </c>
      <c r="E32" s="147">
        <v>22</v>
      </c>
      <c r="F32" s="147">
        <v>5</v>
      </c>
      <c r="G32" s="147">
        <v>3</v>
      </c>
      <c r="H32" s="54"/>
      <c r="I32" s="62">
        <v>181</v>
      </c>
    </row>
    <row r="33" spans="1:9" ht="15.75">
      <c r="A33" s="146" t="s">
        <v>80</v>
      </c>
      <c r="B33" s="55"/>
      <c r="C33" s="147">
        <v>204</v>
      </c>
      <c r="D33" s="147">
        <v>77</v>
      </c>
      <c r="E33" s="147">
        <v>26</v>
      </c>
      <c r="F33" s="147">
        <v>16</v>
      </c>
      <c r="G33" s="147">
        <v>8</v>
      </c>
      <c r="H33" s="54"/>
      <c r="I33" s="62">
        <v>331</v>
      </c>
    </row>
    <row r="34" spans="1:9" ht="15.75">
      <c r="A34" s="146" t="s">
        <v>81</v>
      </c>
      <c r="B34" s="55"/>
      <c r="C34" s="147">
        <v>125</v>
      </c>
      <c r="D34" s="147">
        <v>56</v>
      </c>
      <c r="E34" s="147">
        <v>28</v>
      </c>
      <c r="F34" s="147">
        <v>12</v>
      </c>
      <c r="G34" s="147">
        <v>3</v>
      </c>
      <c r="H34" s="54"/>
      <c r="I34" s="62">
        <v>224</v>
      </c>
    </row>
    <row r="35" spans="1:9" ht="15.75">
      <c r="A35" s="146" t="s">
        <v>82</v>
      </c>
      <c r="B35" s="55"/>
      <c r="C35" s="147">
        <v>139</v>
      </c>
      <c r="D35" s="147">
        <v>58</v>
      </c>
      <c r="E35" s="147">
        <v>26</v>
      </c>
      <c r="F35" s="147">
        <v>3</v>
      </c>
      <c r="G35" s="147">
        <v>11</v>
      </c>
      <c r="H35" s="54"/>
      <c r="I35" s="62">
        <v>237</v>
      </c>
    </row>
    <row r="36" spans="1:9" ht="15.75">
      <c r="A36" s="146" t="s">
        <v>83</v>
      </c>
      <c r="B36" s="55"/>
      <c r="C36" s="147">
        <v>17</v>
      </c>
      <c r="D36" s="147">
        <v>9</v>
      </c>
      <c r="E36" s="147">
        <v>8</v>
      </c>
      <c r="F36" s="147">
        <v>1</v>
      </c>
      <c r="G36" s="147"/>
      <c r="H36" s="54"/>
      <c r="I36" s="62">
        <v>35</v>
      </c>
    </row>
    <row r="37" spans="1:9" ht="15.75">
      <c r="A37" s="146" t="s">
        <v>84</v>
      </c>
      <c r="B37" s="55"/>
      <c r="C37" s="147">
        <v>185</v>
      </c>
      <c r="D37" s="147">
        <v>89</v>
      </c>
      <c r="E37" s="147">
        <v>47</v>
      </c>
      <c r="F37" s="147">
        <v>20</v>
      </c>
      <c r="G37" s="147">
        <v>9</v>
      </c>
      <c r="H37" s="54"/>
      <c r="I37" s="62">
        <v>350</v>
      </c>
    </row>
    <row r="38" spans="1:9" ht="15.75">
      <c r="A38" s="146" t="s">
        <v>85</v>
      </c>
      <c r="B38" s="55"/>
      <c r="C38" s="147">
        <v>64</v>
      </c>
      <c r="D38" s="147">
        <v>29</v>
      </c>
      <c r="E38" s="147">
        <v>9</v>
      </c>
      <c r="F38" s="147">
        <v>6</v>
      </c>
      <c r="G38" s="147">
        <v>1</v>
      </c>
      <c r="H38" s="54"/>
      <c r="I38" s="62">
        <v>109</v>
      </c>
    </row>
    <row r="39" spans="1:9" ht="15.75">
      <c r="A39" s="146" t="s">
        <v>86</v>
      </c>
      <c r="B39" s="55"/>
      <c r="C39" s="147">
        <v>53</v>
      </c>
      <c r="D39" s="147">
        <v>18</v>
      </c>
      <c r="E39" s="147">
        <v>14</v>
      </c>
      <c r="F39" s="147">
        <v>6</v>
      </c>
      <c r="G39" s="147">
        <v>2</v>
      </c>
      <c r="H39" s="54"/>
      <c r="I39" s="62">
        <v>93</v>
      </c>
    </row>
    <row r="40" spans="1:9" ht="8.1" customHeight="1">
      <c r="A40" s="152"/>
      <c r="B40" s="55"/>
      <c r="C40" s="149"/>
      <c r="D40" s="149"/>
      <c r="E40" s="149"/>
      <c r="F40" s="149"/>
      <c r="G40" s="149"/>
      <c r="H40" s="54"/>
      <c r="I40" s="150"/>
    </row>
    <row r="41" spans="1:9" ht="15.75">
      <c r="A41" s="70" t="s">
        <v>384</v>
      </c>
      <c r="B41" s="55"/>
      <c r="C41" s="154">
        <v>4725</v>
      </c>
      <c r="D41" s="154">
        <f t="shared" ref="D41:G41" si="0">SUM(D8:D39)</f>
        <v>1968</v>
      </c>
      <c r="E41" s="154">
        <f t="shared" si="0"/>
        <v>864</v>
      </c>
      <c r="F41" s="154">
        <f t="shared" si="0"/>
        <v>350</v>
      </c>
      <c r="G41" s="154">
        <f t="shared" si="0"/>
        <v>155</v>
      </c>
      <c r="H41" s="54"/>
      <c r="I41" s="153">
        <v>8062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6" t="s">
        <v>185</v>
      </c>
      <c r="B43" s="144"/>
      <c r="C43" s="147">
        <v>22</v>
      </c>
      <c r="D43" s="147">
        <v>11</v>
      </c>
      <c r="E43" s="147">
        <v>9</v>
      </c>
      <c r="F43" s="147"/>
      <c r="G43" s="147"/>
      <c r="H43" s="54"/>
      <c r="I43" s="62">
        <v>42</v>
      </c>
    </row>
    <row r="44" spans="1:9" ht="15.75">
      <c r="A44" s="146" t="s">
        <v>186</v>
      </c>
      <c r="B44" s="144"/>
      <c r="C44" s="147">
        <v>32</v>
      </c>
      <c r="D44" s="147">
        <v>19</v>
      </c>
      <c r="E44" s="147">
        <v>4</v>
      </c>
      <c r="F44" s="147">
        <v>2</v>
      </c>
      <c r="G44" s="147"/>
      <c r="H44" s="54"/>
      <c r="I44" s="62">
        <v>57</v>
      </c>
    </row>
    <row r="45" spans="1:9" ht="15.75">
      <c r="A45" s="146" t="s">
        <v>187</v>
      </c>
      <c r="B45" s="144"/>
      <c r="C45" s="147">
        <v>26</v>
      </c>
      <c r="D45" s="147">
        <v>7</v>
      </c>
      <c r="E45" s="147">
        <v>1</v>
      </c>
      <c r="F45" s="147"/>
      <c r="G45" s="147"/>
      <c r="H45" s="54"/>
      <c r="I45" s="62">
        <v>34</v>
      </c>
    </row>
    <row r="46" spans="1:9" ht="15.75">
      <c r="A46" s="146" t="s">
        <v>371</v>
      </c>
      <c r="B46" s="144"/>
      <c r="C46" s="147">
        <v>2</v>
      </c>
      <c r="D46" s="147"/>
      <c r="E46" s="147"/>
      <c r="F46" s="147"/>
      <c r="G46" s="147"/>
      <c r="H46" s="54"/>
      <c r="I46" s="62">
        <v>2</v>
      </c>
    </row>
    <row r="47" spans="1:9" ht="15.75">
      <c r="A47" s="146" t="s">
        <v>188</v>
      </c>
      <c r="B47" s="144"/>
      <c r="C47" s="147">
        <v>11</v>
      </c>
      <c r="D47" s="147">
        <v>7</v>
      </c>
      <c r="E47" s="147">
        <v>2</v>
      </c>
      <c r="F47" s="147"/>
      <c r="G47" s="147"/>
      <c r="H47" s="54"/>
      <c r="I47" s="62">
        <v>20</v>
      </c>
    </row>
    <row r="48" spans="1:9" ht="15.75">
      <c r="A48" s="146" t="s">
        <v>189</v>
      </c>
      <c r="B48" s="144"/>
      <c r="C48" s="147">
        <v>21</v>
      </c>
      <c r="D48" s="147">
        <v>7</v>
      </c>
      <c r="E48" s="147">
        <v>2</v>
      </c>
      <c r="F48" s="147"/>
      <c r="G48" s="147"/>
      <c r="H48" s="54"/>
      <c r="I48" s="62">
        <v>30</v>
      </c>
    </row>
    <row r="49" spans="1:9" ht="15.75">
      <c r="A49" s="146" t="s">
        <v>190</v>
      </c>
      <c r="B49" s="144"/>
      <c r="C49" s="147">
        <v>45</v>
      </c>
      <c r="D49" s="147">
        <v>12</v>
      </c>
      <c r="E49" s="147">
        <v>2</v>
      </c>
      <c r="F49" s="147"/>
      <c r="G49" s="147"/>
      <c r="H49" s="54"/>
      <c r="I49" s="62">
        <v>59</v>
      </c>
    </row>
    <row r="50" spans="1:9" ht="15.75">
      <c r="A50" s="146" t="s">
        <v>191</v>
      </c>
      <c r="B50" s="144"/>
      <c r="C50" s="147">
        <v>53</v>
      </c>
      <c r="D50" s="147">
        <v>10</v>
      </c>
      <c r="E50" s="147">
        <v>5</v>
      </c>
      <c r="F50" s="147">
        <v>1</v>
      </c>
      <c r="G50" s="147"/>
      <c r="H50" s="54"/>
      <c r="I50" s="62">
        <v>69</v>
      </c>
    </row>
    <row r="51" spans="1:9" ht="15.75">
      <c r="A51" s="146" t="s">
        <v>192</v>
      </c>
      <c r="B51" s="144"/>
      <c r="C51" s="147">
        <v>49</v>
      </c>
      <c r="D51" s="147">
        <v>12</v>
      </c>
      <c r="E51" s="147">
        <v>4</v>
      </c>
      <c r="F51" s="147">
        <v>6</v>
      </c>
      <c r="G51" s="147">
        <v>1</v>
      </c>
      <c r="H51" s="54"/>
      <c r="I51" s="62">
        <v>72</v>
      </c>
    </row>
    <row r="52" spans="1:9" ht="15.75">
      <c r="A52" s="146" t="s">
        <v>182</v>
      </c>
      <c r="B52" s="144"/>
      <c r="C52" s="147">
        <v>32</v>
      </c>
      <c r="D52" s="147">
        <v>6</v>
      </c>
      <c r="E52" s="147">
        <v>4</v>
      </c>
      <c r="F52" s="147">
        <v>2</v>
      </c>
      <c r="G52" s="147"/>
      <c r="H52" s="54"/>
      <c r="I52" s="62">
        <v>44</v>
      </c>
    </row>
    <row r="53" spans="1:9" ht="15.75">
      <c r="A53" s="146" t="s">
        <v>184</v>
      </c>
      <c r="B53" s="144"/>
      <c r="C53" s="147">
        <v>25</v>
      </c>
      <c r="D53" s="147">
        <v>9</v>
      </c>
      <c r="E53" s="147">
        <v>4</v>
      </c>
      <c r="F53" s="147">
        <v>1</v>
      </c>
      <c r="G53" s="147"/>
      <c r="H53" s="54"/>
      <c r="I53" s="62">
        <v>39</v>
      </c>
    </row>
    <row r="54" spans="1:9" ht="15.75">
      <c r="A54" s="146" t="s">
        <v>181</v>
      </c>
      <c r="B54" s="144"/>
      <c r="C54" s="147">
        <v>28</v>
      </c>
      <c r="D54" s="147">
        <v>4</v>
      </c>
      <c r="E54" s="147">
        <v>2</v>
      </c>
      <c r="F54" s="147"/>
      <c r="G54" s="147"/>
      <c r="H54" s="54"/>
      <c r="I54" s="62">
        <v>34</v>
      </c>
    </row>
    <row r="55" spans="1:9" ht="15.75">
      <c r="A55" s="146" t="s">
        <v>183</v>
      </c>
      <c r="B55" s="144"/>
      <c r="C55" s="147">
        <v>38</v>
      </c>
      <c r="D55" s="147">
        <v>6</v>
      </c>
      <c r="E55" s="147">
        <v>2</v>
      </c>
      <c r="F55" s="147">
        <v>1</v>
      </c>
      <c r="G55" s="147"/>
      <c r="H55" s="54"/>
      <c r="I55" s="62">
        <v>47</v>
      </c>
    </row>
    <row r="56" spans="1:9" ht="15.75">
      <c r="A56" s="146" t="s">
        <v>193</v>
      </c>
      <c r="B56" s="144"/>
      <c r="C56" s="147">
        <v>5</v>
      </c>
      <c r="D56" s="147">
        <v>4</v>
      </c>
      <c r="E56" s="147">
        <v>1</v>
      </c>
      <c r="F56" s="147"/>
      <c r="G56" s="147"/>
      <c r="H56" s="54"/>
      <c r="I56" s="62">
        <v>10</v>
      </c>
    </row>
    <row r="57" spans="1:9" ht="8.1" customHeight="1">
      <c r="A57" s="152"/>
      <c r="B57" s="144"/>
      <c r="C57" s="149"/>
      <c r="D57" s="149"/>
      <c r="E57" s="149"/>
      <c r="F57" s="149"/>
      <c r="G57" s="149"/>
      <c r="H57" s="54"/>
      <c r="I57" s="156"/>
    </row>
    <row r="58" spans="1:9" ht="15.75">
      <c r="A58" s="70" t="s">
        <v>384</v>
      </c>
      <c r="B58" s="144"/>
      <c r="C58" s="154">
        <v>389</v>
      </c>
      <c r="D58" s="154">
        <f t="shared" ref="D58:G58" si="1">SUM(D42:D56)</f>
        <v>114</v>
      </c>
      <c r="E58" s="154">
        <f t="shared" si="1"/>
        <v>42</v>
      </c>
      <c r="F58" s="154">
        <f t="shared" si="1"/>
        <v>13</v>
      </c>
      <c r="G58" s="154">
        <f t="shared" si="1"/>
        <v>1</v>
      </c>
      <c r="H58" s="54"/>
      <c r="I58" s="157">
        <v>559</v>
      </c>
    </row>
    <row r="59" spans="1:9" ht="8.1" customHeight="1">
      <c r="A59" s="67"/>
      <c r="B59" s="145"/>
      <c r="C59" s="144"/>
      <c r="D59" s="144"/>
      <c r="E59" s="144"/>
      <c r="H59" s="54"/>
    </row>
    <row r="60" spans="1:9" ht="15.75">
      <c r="A60" s="134" t="s">
        <v>90</v>
      </c>
      <c r="B60" s="145"/>
      <c r="C60" s="73">
        <v>5114</v>
      </c>
      <c r="D60" s="73">
        <f>SUM(D58,D41)</f>
        <v>2082</v>
      </c>
      <c r="E60" s="73">
        <f>SUM(E58,E41)</f>
        <v>906</v>
      </c>
      <c r="F60" s="73">
        <f>SUM(F58,F41)</f>
        <v>363</v>
      </c>
      <c r="G60" s="73">
        <f>SUM(G58,G41)</f>
        <v>156</v>
      </c>
      <c r="H60" s="54"/>
      <c r="I60" s="73">
        <v>8621</v>
      </c>
    </row>
    <row r="61" spans="1:9">
      <c r="A61" s="55"/>
      <c r="H61" s="54"/>
    </row>
    <row r="62" spans="1:9" ht="14.1" customHeight="1">
      <c r="A62" s="158" t="s">
        <v>265</v>
      </c>
      <c r="H62" s="54"/>
    </row>
    <row r="63" spans="1:9" ht="14.1" customHeight="1">
      <c r="A63" s="158" t="s">
        <v>268</v>
      </c>
      <c r="H63" s="54"/>
    </row>
    <row r="64" spans="1:9" ht="14.1" customHeight="1">
      <c r="A64" s="158" t="s">
        <v>269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12" orientation="landscape" useFirstPageNumber="1" r:id="rId1"/>
  <headerFooter scaleWithDoc="0">
    <oddHeader>&amp;L&amp;G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1F1E7-7867-4369-84C8-056392D12D1D}">
  <dimension ref="A1:M36"/>
  <sheetViews>
    <sheetView view="pageBreakPreview" zoomScale="85" zoomScaleNormal="100" zoomScaleSheetLayoutView="85" workbookViewId="0">
      <selection activeCell="P24" sqref="P24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391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76" t="s">
        <v>385</v>
      </c>
      <c r="B5" s="76" t="s">
        <v>90</v>
      </c>
    </row>
    <row r="6" spans="1:13">
      <c r="A6" s="76"/>
      <c r="B6" s="77"/>
    </row>
    <row r="7" spans="1:13">
      <c r="A7" s="76"/>
      <c r="B7" s="77"/>
    </row>
    <row r="8" spans="1:13">
      <c r="A8" s="76"/>
      <c r="B8" s="77"/>
    </row>
    <row r="9" spans="1:13">
      <c r="A9" s="76"/>
      <c r="B9" s="77"/>
    </row>
    <row r="10" spans="1:13">
      <c r="A10" s="76"/>
      <c r="B10" s="77"/>
    </row>
    <row r="11" spans="1:13">
      <c r="A11" s="76"/>
      <c r="B11" s="77"/>
    </row>
    <row r="12" spans="1:13">
      <c r="A12" s="76"/>
      <c r="B12" s="77"/>
    </row>
    <row r="13" spans="1:13">
      <c r="A13" s="76"/>
      <c r="B13" s="77"/>
    </row>
    <row r="14" spans="1:13">
      <c r="A14" s="76" t="s">
        <v>386</v>
      </c>
      <c r="B14" s="77">
        <v>5114</v>
      </c>
    </row>
    <row r="15" spans="1:13">
      <c r="A15" s="76" t="s">
        <v>387</v>
      </c>
      <c r="B15" s="77">
        <v>2082</v>
      </c>
    </row>
    <row r="16" spans="1:13">
      <c r="A16" s="76" t="s">
        <v>388</v>
      </c>
      <c r="B16" s="76">
        <v>906</v>
      </c>
    </row>
    <row r="17" spans="1:7">
      <c r="A17" s="76" t="s">
        <v>389</v>
      </c>
      <c r="B17" s="76">
        <v>363</v>
      </c>
    </row>
    <row r="18" spans="1:7">
      <c r="A18" s="76" t="s">
        <v>390</v>
      </c>
      <c r="B18" s="76">
        <v>156</v>
      </c>
    </row>
    <row r="19" spans="1:7">
      <c r="A19" s="76" t="s">
        <v>90</v>
      </c>
      <c r="B19" s="77"/>
    </row>
    <row r="20" spans="1:7">
      <c r="A20" s="55"/>
    </row>
    <row r="31" spans="1:7" ht="19.5">
      <c r="F31" s="95" t="s">
        <v>270</v>
      </c>
      <c r="G31" s="96">
        <v>8621</v>
      </c>
    </row>
    <row r="34" spans="1:1" s="80" customFormat="1" ht="9.9499999999999993" customHeight="1">
      <c r="A34" s="143" t="s">
        <v>280</v>
      </c>
    </row>
    <row r="35" spans="1:1" s="80" customFormat="1" ht="9.9499999999999993" customHeight="1">
      <c r="A35" s="143" t="s">
        <v>268</v>
      </c>
    </row>
    <row r="36" spans="1:1" s="80" customFormat="1" ht="9.9499999999999993" customHeight="1">
      <c r="A36" s="143" t="s">
        <v>269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F6B1B-FA75-4558-A051-1E51E4B1EABA}">
  <dimension ref="A1:M97"/>
  <sheetViews>
    <sheetView view="pageBreakPreview" zoomScale="60" zoomScaleNormal="100" workbookViewId="0">
      <selection activeCell="T94" sqref="T94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9" width="11.42578125" style="54"/>
    <col min="10" max="10" width="12.42578125" style="54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392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76" t="s">
        <v>373</v>
      </c>
      <c r="B5" s="76" t="s">
        <v>90</v>
      </c>
    </row>
    <row r="6" spans="1:13" ht="5.0999999999999996" customHeight="1">
      <c r="A6" s="76" t="s">
        <v>63</v>
      </c>
      <c r="B6" s="77">
        <v>1135</v>
      </c>
    </row>
    <row r="7" spans="1:13" ht="5.0999999999999996" customHeight="1">
      <c r="A7" s="76" t="s">
        <v>69</v>
      </c>
      <c r="B7" s="77">
        <v>818</v>
      </c>
    </row>
    <row r="8" spans="1:13" ht="5.0999999999999996" customHeight="1">
      <c r="A8" s="76" t="s">
        <v>75</v>
      </c>
      <c r="B8" s="77">
        <v>515</v>
      </c>
    </row>
    <row r="9" spans="1:13" ht="5.0999999999999996" customHeight="1">
      <c r="A9" s="76" t="s">
        <v>68</v>
      </c>
      <c r="B9" s="77">
        <v>466</v>
      </c>
    </row>
    <row r="10" spans="1:13" ht="5.0999999999999996" customHeight="1">
      <c r="A10" s="76" t="s">
        <v>84</v>
      </c>
      <c r="B10" s="77">
        <v>350</v>
      </c>
      <c r="J10" s="571" t="s">
        <v>270</v>
      </c>
      <c r="K10" s="570">
        <v>8621</v>
      </c>
    </row>
    <row r="11" spans="1:13" ht="5.0999999999999996" customHeight="1">
      <c r="A11" s="76" t="s">
        <v>80</v>
      </c>
      <c r="B11" s="77">
        <v>331</v>
      </c>
      <c r="J11" s="571"/>
      <c r="K11" s="570"/>
    </row>
    <row r="12" spans="1:13" ht="5.0999999999999996" customHeight="1">
      <c r="A12" s="76" t="s">
        <v>62</v>
      </c>
      <c r="B12" s="77">
        <v>289</v>
      </c>
      <c r="J12" s="571"/>
      <c r="K12" s="570"/>
    </row>
    <row r="13" spans="1:13" ht="5.0999999999999996" customHeight="1">
      <c r="A13" s="76" t="s">
        <v>56</v>
      </c>
      <c r="B13" s="77">
        <v>285</v>
      </c>
    </row>
    <row r="14" spans="1:13" ht="5.0999999999999996" customHeight="1">
      <c r="A14" s="76" t="s">
        <v>67</v>
      </c>
      <c r="B14" s="77">
        <v>280</v>
      </c>
    </row>
    <row r="15" spans="1:13" ht="5.0999999999999996" customHeight="1">
      <c r="A15" s="76" t="s">
        <v>66</v>
      </c>
      <c r="B15" s="77">
        <v>275</v>
      </c>
    </row>
    <row r="16" spans="1:13" ht="5.0999999999999996" customHeight="1">
      <c r="A16" s="76" t="s">
        <v>61</v>
      </c>
      <c r="B16" s="77">
        <v>274</v>
      </c>
    </row>
    <row r="17" spans="1:2" ht="5.0999999999999996" customHeight="1">
      <c r="A17" s="76" t="s">
        <v>65</v>
      </c>
      <c r="B17" s="77">
        <v>254</v>
      </c>
    </row>
    <row r="18" spans="1:2" ht="5.0999999999999996" customHeight="1">
      <c r="A18" s="76" t="s">
        <v>74</v>
      </c>
      <c r="B18" s="77">
        <v>254</v>
      </c>
    </row>
    <row r="19" spans="1:2" ht="5.0999999999999996" customHeight="1">
      <c r="A19" s="76" t="s">
        <v>82</v>
      </c>
      <c r="B19" s="77">
        <v>237</v>
      </c>
    </row>
    <row r="20" spans="1:2" ht="5.0999999999999996" customHeight="1">
      <c r="A20" s="76" t="s">
        <v>71</v>
      </c>
      <c r="B20" s="77">
        <v>233</v>
      </c>
    </row>
    <row r="21" spans="1:2" ht="5.0999999999999996" customHeight="1">
      <c r="A21" s="76" t="s">
        <v>81</v>
      </c>
      <c r="B21" s="77">
        <v>224</v>
      </c>
    </row>
    <row r="22" spans="1:2" ht="5.0999999999999996" customHeight="1">
      <c r="A22" s="76" t="s">
        <v>73</v>
      </c>
      <c r="B22" s="77">
        <v>215</v>
      </c>
    </row>
    <row r="23" spans="1:2" ht="5.0999999999999996" customHeight="1">
      <c r="A23" s="76" t="s">
        <v>70</v>
      </c>
      <c r="B23" s="77">
        <v>206</v>
      </c>
    </row>
    <row r="24" spans="1:2" ht="5.0999999999999996" customHeight="1">
      <c r="A24" s="76" t="s">
        <v>79</v>
      </c>
      <c r="B24" s="77">
        <v>181</v>
      </c>
    </row>
    <row r="25" spans="1:2" ht="5.0999999999999996" customHeight="1">
      <c r="A25" s="76" t="s">
        <v>64</v>
      </c>
      <c r="B25" s="77">
        <v>175</v>
      </c>
    </row>
    <row r="26" spans="1:2" ht="5.0999999999999996" customHeight="1">
      <c r="A26" s="76" t="s">
        <v>59</v>
      </c>
      <c r="B26" s="77">
        <v>146</v>
      </c>
    </row>
    <row r="27" spans="1:2" ht="5.0999999999999996" customHeight="1">
      <c r="A27" s="76" t="s">
        <v>72</v>
      </c>
      <c r="B27" s="77">
        <v>146</v>
      </c>
    </row>
    <row r="28" spans="1:2" ht="5.0999999999999996" customHeight="1">
      <c r="A28" s="76" t="s">
        <v>77</v>
      </c>
      <c r="B28" s="77">
        <v>123</v>
      </c>
    </row>
    <row r="29" spans="1:2" ht="5.0999999999999996" customHeight="1">
      <c r="A29" s="76" t="s">
        <v>78</v>
      </c>
      <c r="B29" s="77">
        <v>111</v>
      </c>
    </row>
    <row r="30" spans="1:2" ht="5.0999999999999996" customHeight="1">
      <c r="A30" s="76" t="s">
        <v>85</v>
      </c>
      <c r="B30" s="77">
        <v>109</v>
      </c>
    </row>
    <row r="31" spans="1:2" ht="5.0999999999999996" customHeight="1">
      <c r="A31" s="76" t="s">
        <v>86</v>
      </c>
      <c r="B31" s="77">
        <v>93</v>
      </c>
    </row>
    <row r="32" spans="1:2" ht="5.0999999999999996" customHeight="1">
      <c r="A32" s="76" t="s">
        <v>76</v>
      </c>
      <c r="B32" s="77">
        <v>89</v>
      </c>
    </row>
    <row r="33" spans="1:2" ht="5.0999999999999996" customHeight="1">
      <c r="A33" s="76" t="s">
        <v>192</v>
      </c>
      <c r="B33" s="77">
        <v>72</v>
      </c>
    </row>
    <row r="34" spans="1:2" ht="5.0999999999999996" customHeight="1">
      <c r="A34" s="76" t="s">
        <v>191</v>
      </c>
      <c r="B34" s="77">
        <v>69</v>
      </c>
    </row>
    <row r="35" spans="1:2" ht="5.0999999999999996" customHeight="1">
      <c r="A35" s="76" t="s">
        <v>55</v>
      </c>
      <c r="B35" s="77">
        <v>62</v>
      </c>
    </row>
    <row r="36" spans="1:2" ht="5.0999999999999996" customHeight="1">
      <c r="A36" s="76" t="s">
        <v>60</v>
      </c>
      <c r="B36" s="77">
        <v>59</v>
      </c>
    </row>
    <row r="37" spans="1:2" ht="5.0999999999999996" customHeight="1">
      <c r="A37" s="76" t="s">
        <v>190</v>
      </c>
      <c r="B37" s="77">
        <v>59</v>
      </c>
    </row>
    <row r="38" spans="1:2" ht="5.0999999999999996" customHeight="1">
      <c r="A38" s="76" t="s">
        <v>186</v>
      </c>
      <c r="B38" s="77">
        <v>57</v>
      </c>
    </row>
    <row r="39" spans="1:2" ht="5.0999999999999996" customHeight="1">
      <c r="A39" s="76" t="s">
        <v>58</v>
      </c>
      <c r="B39" s="77">
        <v>49</v>
      </c>
    </row>
    <row r="40" spans="1:2" ht="5.0999999999999996" customHeight="1">
      <c r="A40" s="76" t="s">
        <v>183</v>
      </c>
      <c r="B40" s="76">
        <v>47</v>
      </c>
    </row>
    <row r="41" spans="1:2" ht="5.0999999999999996" customHeight="1">
      <c r="A41" s="76" t="s">
        <v>182</v>
      </c>
      <c r="B41" s="76">
        <v>44</v>
      </c>
    </row>
    <row r="42" spans="1:2" ht="5.0999999999999996" customHeight="1">
      <c r="A42" s="76" t="s">
        <v>57</v>
      </c>
      <c r="B42" s="77">
        <v>43</v>
      </c>
    </row>
    <row r="43" spans="1:2" ht="5.0999999999999996" customHeight="1">
      <c r="A43" s="76" t="s">
        <v>185</v>
      </c>
      <c r="B43" s="77">
        <v>42</v>
      </c>
    </row>
    <row r="44" spans="1:2" ht="5.0999999999999996" customHeight="1">
      <c r="A44" s="76" t="s">
        <v>184</v>
      </c>
      <c r="B44" s="76">
        <v>39</v>
      </c>
    </row>
    <row r="45" spans="1:2" ht="5.0999999999999996" customHeight="1">
      <c r="A45" s="76" t="s">
        <v>83</v>
      </c>
      <c r="B45" s="77">
        <v>35</v>
      </c>
    </row>
    <row r="46" spans="1:2" ht="5.0999999999999996" customHeight="1">
      <c r="A46" s="76" t="s">
        <v>187</v>
      </c>
      <c r="B46" s="77">
        <v>34</v>
      </c>
    </row>
    <row r="47" spans="1:2" ht="5.0999999999999996" customHeight="1">
      <c r="A47" s="76" t="s">
        <v>181</v>
      </c>
      <c r="B47" s="76">
        <v>34</v>
      </c>
    </row>
    <row r="48" spans="1:2" ht="5.0999999999999996" customHeight="1">
      <c r="A48" s="76" t="s">
        <v>189</v>
      </c>
      <c r="B48" s="77">
        <v>30</v>
      </c>
    </row>
    <row r="49" spans="1:2" ht="5.0999999999999996" customHeight="1">
      <c r="A49" s="76" t="s">
        <v>188</v>
      </c>
      <c r="B49" s="77">
        <v>20</v>
      </c>
    </row>
    <row r="50" spans="1:2" ht="5.0999999999999996" customHeight="1">
      <c r="A50" s="76" t="s">
        <v>193</v>
      </c>
      <c r="B50" s="76">
        <v>10</v>
      </c>
    </row>
    <row r="51" spans="1:2" ht="5.0999999999999996" customHeight="1">
      <c r="A51" s="76" t="s">
        <v>371</v>
      </c>
      <c r="B51" s="77">
        <v>2</v>
      </c>
    </row>
    <row r="52" spans="1:2" ht="5.0999999999999996" customHeight="1">
      <c r="A52" s="76"/>
      <c r="B52" s="76"/>
    </row>
    <row r="53" spans="1:2" ht="5.0999999999999996" customHeight="1">
      <c r="A53" s="76"/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3" t="s">
        <v>280</v>
      </c>
    </row>
    <row r="96" spans="1:1" ht="9.9499999999999993" customHeight="1">
      <c r="A96" s="143" t="s">
        <v>268</v>
      </c>
    </row>
    <row r="97" spans="1:1" ht="9.9499999999999993" customHeight="1">
      <c r="A97" s="143" t="s">
        <v>269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FE3C-5B12-42D9-B977-A5C25C8D8550}">
  <dimension ref="A1:Q66"/>
  <sheetViews>
    <sheetView view="pageBreakPreview" topLeftCell="A21" zoomScale="70" zoomScaleNormal="100" zoomScaleSheetLayoutView="70" workbookViewId="0">
      <selection activeCell="F36" sqref="F36"/>
    </sheetView>
  </sheetViews>
  <sheetFormatPr baseColWidth="10" defaultRowHeight="15"/>
  <cols>
    <col min="1" max="1" width="54.5703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50" t="s">
        <v>395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</row>
    <row r="3" spans="1:17" ht="20.100000000000001" customHeight="1">
      <c r="A3" s="550" t="str">
        <f>UPPER(CONCATENATE("Diciembre 2023"))</f>
        <v>DICIEMBRE 2023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</row>
    <row r="4" spans="1:17">
      <c r="A4" s="55"/>
    </row>
    <row r="5" spans="1:17" ht="15" customHeight="1">
      <c r="A5" s="572" t="s">
        <v>284</v>
      </c>
      <c r="B5" s="68"/>
      <c r="C5" s="564" t="s">
        <v>273</v>
      </c>
      <c r="D5" s="564"/>
      <c r="E5" s="564"/>
      <c r="F5" s="564"/>
      <c r="G5" s="564"/>
      <c r="H5" s="564"/>
      <c r="I5" s="68"/>
      <c r="J5" s="564" t="s">
        <v>274</v>
      </c>
      <c r="K5" s="564"/>
      <c r="L5" s="564"/>
      <c r="M5" s="564"/>
      <c r="N5" s="564"/>
      <c r="O5" s="564"/>
      <c r="P5" s="565"/>
      <c r="Q5" s="572" t="s">
        <v>90</v>
      </c>
    </row>
    <row r="6" spans="1:17" ht="15" customHeight="1">
      <c r="A6" s="573"/>
      <c r="B6" s="68"/>
      <c r="C6" s="564" t="s">
        <v>282</v>
      </c>
      <c r="D6" s="564"/>
      <c r="E6" s="564" t="s">
        <v>283</v>
      </c>
      <c r="F6" s="564"/>
      <c r="G6" s="564" t="s">
        <v>195</v>
      </c>
      <c r="H6" s="564" t="s">
        <v>275</v>
      </c>
      <c r="I6" s="68"/>
      <c r="J6" s="564" t="s">
        <v>282</v>
      </c>
      <c r="K6" s="564"/>
      <c r="L6" s="564" t="s">
        <v>283</v>
      </c>
      <c r="M6" s="564"/>
      <c r="N6" s="564" t="s">
        <v>195</v>
      </c>
      <c r="O6" s="564" t="s">
        <v>275</v>
      </c>
      <c r="P6" s="565"/>
      <c r="Q6" s="573"/>
    </row>
    <row r="7" spans="1:17">
      <c r="A7" s="574"/>
      <c r="B7" s="68"/>
      <c r="C7" s="63" t="s">
        <v>276</v>
      </c>
      <c r="D7" s="63" t="s">
        <v>277</v>
      </c>
      <c r="E7" s="63" t="s">
        <v>276</v>
      </c>
      <c r="F7" s="63" t="s">
        <v>277</v>
      </c>
      <c r="G7" s="564"/>
      <c r="H7" s="564"/>
      <c r="I7" s="68"/>
      <c r="J7" s="63" t="s">
        <v>276</v>
      </c>
      <c r="K7" s="63" t="s">
        <v>277</v>
      </c>
      <c r="L7" s="63" t="s">
        <v>276</v>
      </c>
      <c r="M7" s="63" t="s">
        <v>277</v>
      </c>
      <c r="N7" s="564"/>
      <c r="O7" s="564"/>
      <c r="P7" s="565"/>
      <c r="Q7" s="57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99" t="s">
        <v>55</v>
      </c>
      <c r="B9" s="145"/>
      <c r="C9" s="251">
        <v>11</v>
      </c>
      <c r="D9" s="251"/>
      <c r="E9" s="251">
        <v>49</v>
      </c>
      <c r="F9" s="251">
        <v>0</v>
      </c>
      <c r="G9" s="62">
        <v>60</v>
      </c>
      <c r="H9" s="248">
        <v>96.774193548387103</v>
      </c>
      <c r="I9" s="145"/>
      <c r="J9" s="251"/>
      <c r="K9" s="251"/>
      <c r="L9" s="251"/>
      <c r="M9" s="251">
        <v>2</v>
      </c>
      <c r="N9" s="61">
        <v>2</v>
      </c>
      <c r="O9" s="248">
        <v>3.225806451612903</v>
      </c>
      <c r="P9" s="145"/>
      <c r="Q9" s="62">
        <v>62</v>
      </c>
    </row>
    <row r="10" spans="1:17" ht="15.75">
      <c r="A10" s="99" t="s">
        <v>56</v>
      </c>
      <c r="B10" s="145"/>
      <c r="C10" s="251">
        <v>111</v>
      </c>
      <c r="D10" s="251">
        <v>1</v>
      </c>
      <c r="E10" s="251">
        <v>137</v>
      </c>
      <c r="F10" s="251">
        <v>2</v>
      </c>
      <c r="G10" s="62">
        <v>251</v>
      </c>
      <c r="H10" s="248">
        <v>88.070175438596493</v>
      </c>
      <c r="I10" s="145"/>
      <c r="J10" s="251">
        <v>16</v>
      </c>
      <c r="K10" s="251">
        <v>3</v>
      </c>
      <c r="L10" s="251">
        <v>15</v>
      </c>
      <c r="M10" s="251">
        <v>0</v>
      </c>
      <c r="N10" s="62">
        <v>34</v>
      </c>
      <c r="O10" s="248">
        <v>11.929824561403509</v>
      </c>
      <c r="P10" s="145"/>
      <c r="Q10" s="62">
        <v>285</v>
      </c>
    </row>
    <row r="11" spans="1:17" ht="15.75">
      <c r="A11" s="99" t="s">
        <v>57</v>
      </c>
      <c r="B11" s="145"/>
      <c r="C11" s="251">
        <v>16</v>
      </c>
      <c r="D11" s="251">
        <v>1</v>
      </c>
      <c r="E11" s="251">
        <v>24</v>
      </c>
      <c r="F11" s="251"/>
      <c r="G11" s="62">
        <v>41</v>
      </c>
      <c r="H11" s="248">
        <v>95.348837209302332</v>
      </c>
      <c r="I11" s="145"/>
      <c r="J11" s="251">
        <v>1</v>
      </c>
      <c r="K11" s="251"/>
      <c r="L11" s="251">
        <v>1</v>
      </c>
      <c r="M11" s="251"/>
      <c r="N11" s="61">
        <v>2</v>
      </c>
      <c r="O11" s="248">
        <v>4.6511627906976747</v>
      </c>
      <c r="P11" s="145"/>
      <c r="Q11" s="62">
        <v>43</v>
      </c>
    </row>
    <row r="12" spans="1:17" ht="15.75">
      <c r="A12" s="99" t="s">
        <v>58</v>
      </c>
      <c r="B12" s="145"/>
      <c r="C12" s="251">
        <v>5</v>
      </c>
      <c r="D12" s="251"/>
      <c r="E12" s="251">
        <v>42</v>
      </c>
      <c r="F12" s="251">
        <v>1</v>
      </c>
      <c r="G12" s="61">
        <v>48</v>
      </c>
      <c r="H12" s="248">
        <v>97.959183673469383</v>
      </c>
      <c r="I12" s="145"/>
      <c r="J12" s="251"/>
      <c r="K12" s="251"/>
      <c r="L12" s="251"/>
      <c r="M12" s="251">
        <v>1</v>
      </c>
      <c r="N12" s="61">
        <v>1</v>
      </c>
      <c r="O12" s="248">
        <v>2.0408163265306123</v>
      </c>
      <c r="P12" s="145"/>
      <c r="Q12" s="61">
        <v>49</v>
      </c>
    </row>
    <row r="13" spans="1:17" ht="15.75">
      <c r="A13" s="99" t="s">
        <v>61</v>
      </c>
      <c r="B13" s="145"/>
      <c r="C13" s="251">
        <v>136</v>
      </c>
      <c r="D13" s="251">
        <v>3</v>
      </c>
      <c r="E13" s="251">
        <v>128</v>
      </c>
      <c r="F13" s="251">
        <v>1</v>
      </c>
      <c r="G13" s="62">
        <v>268</v>
      </c>
      <c r="H13" s="248">
        <v>97.810218978102199</v>
      </c>
      <c r="I13" s="145"/>
      <c r="J13" s="251">
        <v>1</v>
      </c>
      <c r="K13" s="251">
        <v>0</v>
      </c>
      <c r="L13" s="251">
        <v>4</v>
      </c>
      <c r="M13" s="251">
        <v>1</v>
      </c>
      <c r="N13" s="252">
        <v>6</v>
      </c>
      <c r="O13" s="248">
        <v>2.1897810218978102</v>
      </c>
      <c r="P13" s="145"/>
      <c r="Q13" s="62">
        <v>274</v>
      </c>
    </row>
    <row r="14" spans="1:17" ht="15.75">
      <c r="A14" s="99" t="s">
        <v>62</v>
      </c>
      <c r="B14" s="145"/>
      <c r="C14" s="251">
        <v>65</v>
      </c>
      <c r="D14" s="251"/>
      <c r="E14" s="251">
        <v>202</v>
      </c>
      <c r="F14" s="251">
        <v>5</v>
      </c>
      <c r="G14" s="62">
        <v>272</v>
      </c>
      <c r="H14" s="248">
        <v>94.117647058823522</v>
      </c>
      <c r="I14" s="145"/>
      <c r="J14" s="251">
        <v>7</v>
      </c>
      <c r="K14" s="251">
        <v>0</v>
      </c>
      <c r="L14" s="251">
        <v>9</v>
      </c>
      <c r="M14" s="251">
        <v>1</v>
      </c>
      <c r="N14" s="62">
        <v>17</v>
      </c>
      <c r="O14" s="248">
        <v>5.8823529411764701</v>
      </c>
      <c r="P14" s="145"/>
      <c r="Q14" s="62">
        <v>289</v>
      </c>
    </row>
    <row r="15" spans="1:17" ht="15.75">
      <c r="A15" s="99" t="s">
        <v>63</v>
      </c>
      <c r="B15" s="145"/>
      <c r="C15" s="251">
        <v>210</v>
      </c>
      <c r="D15" s="251">
        <v>24</v>
      </c>
      <c r="E15" s="251">
        <v>698</v>
      </c>
      <c r="F15" s="251">
        <v>47</v>
      </c>
      <c r="G15" s="62">
        <v>979</v>
      </c>
      <c r="H15" s="248">
        <v>86.255506607929505</v>
      </c>
      <c r="I15" s="145"/>
      <c r="J15" s="251">
        <v>29</v>
      </c>
      <c r="K15" s="251">
        <v>6</v>
      </c>
      <c r="L15" s="251">
        <v>119</v>
      </c>
      <c r="M15" s="251">
        <v>2</v>
      </c>
      <c r="N15" s="62">
        <v>156</v>
      </c>
      <c r="O15" s="248">
        <v>13.744493392070483</v>
      </c>
      <c r="P15" s="145"/>
      <c r="Q15" s="62">
        <v>1135</v>
      </c>
    </row>
    <row r="16" spans="1:17" ht="15.75">
      <c r="A16" s="99" t="s">
        <v>59</v>
      </c>
      <c r="B16" s="145"/>
      <c r="C16" s="251">
        <v>34</v>
      </c>
      <c r="D16" s="251">
        <v>1</v>
      </c>
      <c r="E16" s="251">
        <v>108</v>
      </c>
      <c r="F16" s="251">
        <v>3</v>
      </c>
      <c r="G16" s="62">
        <v>146</v>
      </c>
      <c r="H16" s="248">
        <v>100</v>
      </c>
      <c r="I16" s="145"/>
      <c r="J16" s="251"/>
      <c r="K16" s="251"/>
      <c r="L16" s="251"/>
      <c r="M16" s="251"/>
      <c r="N16" s="61">
        <v>0</v>
      </c>
      <c r="O16" s="248">
        <v>0</v>
      </c>
      <c r="P16" s="145"/>
      <c r="Q16" s="62">
        <v>146</v>
      </c>
    </row>
    <row r="17" spans="1:17" ht="15.75">
      <c r="A17" s="99" t="s">
        <v>60</v>
      </c>
      <c r="B17" s="145"/>
      <c r="C17" s="251">
        <v>15</v>
      </c>
      <c r="D17" s="251"/>
      <c r="E17" s="251">
        <v>42</v>
      </c>
      <c r="F17" s="251"/>
      <c r="G17" s="61">
        <v>57</v>
      </c>
      <c r="H17" s="248">
        <v>96.610169491525426</v>
      </c>
      <c r="I17" s="145"/>
      <c r="J17" s="251">
        <v>1</v>
      </c>
      <c r="K17" s="251"/>
      <c r="L17" s="251">
        <v>1</v>
      </c>
      <c r="M17" s="251"/>
      <c r="N17" s="61">
        <v>2</v>
      </c>
      <c r="O17" s="248">
        <v>3.3898305084745761</v>
      </c>
      <c r="P17" s="145"/>
      <c r="Q17" s="62">
        <v>59</v>
      </c>
    </row>
    <row r="18" spans="1:17" ht="15.75">
      <c r="A18" s="99" t="s">
        <v>64</v>
      </c>
      <c r="B18" s="145"/>
      <c r="C18" s="251">
        <v>52</v>
      </c>
      <c r="D18" s="251">
        <v>3</v>
      </c>
      <c r="E18" s="251">
        <v>115</v>
      </c>
      <c r="F18" s="251">
        <v>2</v>
      </c>
      <c r="G18" s="62">
        <v>172</v>
      </c>
      <c r="H18" s="248">
        <v>98.285714285714292</v>
      </c>
      <c r="I18" s="145"/>
      <c r="J18" s="251"/>
      <c r="K18" s="251"/>
      <c r="L18" s="251">
        <v>3</v>
      </c>
      <c r="M18" s="251"/>
      <c r="N18" s="61">
        <v>3</v>
      </c>
      <c r="O18" s="248">
        <v>1.7142857142857144</v>
      </c>
      <c r="P18" s="145"/>
      <c r="Q18" s="62">
        <v>175</v>
      </c>
    </row>
    <row r="19" spans="1:17" ht="15.75">
      <c r="A19" s="99" t="s">
        <v>69</v>
      </c>
      <c r="B19" s="145"/>
      <c r="C19" s="251">
        <v>192</v>
      </c>
      <c r="D19" s="251">
        <v>12</v>
      </c>
      <c r="E19" s="251">
        <v>565</v>
      </c>
      <c r="F19" s="251">
        <v>25</v>
      </c>
      <c r="G19" s="62">
        <v>794</v>
      </c>
      <c r="H19" s="248">
        <v>97.066014669926645</v>
      </c>
      <c r="I19" s="145"/>
      <c r="J19" s="251">
        <v>14</v>
      </c>
      <c r="K19" s="251"/>
      <c r="L19" s="251">
        <v>9</v>
      </c>
      <c r="M19" s="251">
        <v>1</v>
      </c>
      <c r="N19" s="62">
        <v>24</v>
      </c>
      <c r="O19" s="248">
        <v>2.9339853300733498</v>
      </c>
      <c r="P19" s="145"/>
      <c r="Q19" s="62">
        <v>818</v>
      </c>
    </row>
    <row r="20" spans="1:17" ht="15.75">
      <c r="A20" s="99" t="s">
        <v>65</v>
      </c>
      <c r="B20" s="145"/>
      <c r="C20" s="251">
        <v>52</v>
      </c>
      <c r="D20" s="251">
        <v>3</v>
      </c>
      <c r="E20" s="251">
        <v>189</v>
      </c>
      <c r="F20" s="251">
        <v>3</v>
      </c>
      <c r="G20" s="62">
        <v>247</v>
      </c>
      <c r="H20" s="248">
        <v>97.244094488188978</v>
      </c>
      <c r="I20" s="145"/>
      <c r="J20" s="251"/>
      <c r="K20" s="251">
        <v>1</v>
      </c>
      <c r="L20" s="251">
        <v>6</v>
      </c>
      <c r="M20" s="251"/>
      <c r="N20" s="61">
        <v>7</v>
      </c>
      <c r="O20" s="248">
        <v>2.7559055118110236</v>
      </c>
      <c r="P20" s="145"/>
      <c r="Q20" s="62">
        <v>254</v>
      </c>
    </row>
    <row r="21" spans="1:17" ht="15.75">
      <c r="A21" s="99" t="s">
        <v>66</v>
      </c>
      <c r="B21" s="145"/>
      <c r="C21" s="251">
        <v>60</v>
      </c>
      <c r="D21" s="251">
        <v>1</v>
      </c>
      <c r="E21" s="251">
        <v>195</v>
      </c>
      <c r="F21" s="251">
        <v>7</v>
      </c>
      <c r="G21" s="62">
        <v>263</v>
      </c>
      <c r="H21" s="248">
        <v>95.63636363636364</v>
      </c>
      <c r="I21" s="145"/>
      <c r="J21" s="251">
        <v>3</v>
      </c>
      <c r="K21" s="251"/>
      <c r="L21" s="251">
        <v>8</v>
      </c>
      <c r="M21" s="251">
        <v>1</v>
      </c>
      <c r="N21" s="61">
        <v>12</v>
      </c>
      <c r="O21" s="248">
        <v>4.3636363636363642</v>
      </c>
      <c r="P21" s="145"/>
      <c r="Q21" s="62">
        <v>275</v>
      </c>
    </row>
    <row r="22" spans="1:17" ht="15.75">
      <c r="A22" s="99" t="s">
        <v>67</v>
      </c>
      <c r="B22" s="145"/>
      <c r="C22" s="251">
        <v>84</v>
      </c>
      <c r="D22" s="251">
        <v>4</v>
      </c>
      <c r="E22" s="251">
        <v>178</v>
      </c>
      <c r="F22" s="251">
        <v>7</v>
      </c>
      <c r="G22" s="62">
        <v>273</v>
      </c>
      <c r="H22" s="248">
        <v>97.5</v>
      </c>
      <c r="I22" s="145"/>
      <c r="J22" s="251">
        <v>3</v>
      </c>
      <c r="K22" s="251"/>
      <c r="L22" s="251">
        <v>4</v>
      </c>
      <c r="M22" s="251"/>
      <c r="N22" s="61">
        <v>7</v>
      </c>
      <c r="O22" s="248">
        <v>2.5</v>
      </c>
      <c r="P22" s="145"/>
      <c r="Q22" s="62">
        <v>280</v>
      </c>
    </row>
    <row r="23" spans="1:17" ht="15.75">
      <c r="A23" s="99" t="s">
        <v>68</v>
      </c>
      <c r="B23" s="145"/>
      <c r="C23" s="251">
        <v>185</v>
      </c>
      <c r="D23" s="251">
        <v>4</v>
      </c>
      <c r="E23" s="251">
        <v>231</v>
      </c>
      <c r="F23" s="251">
        <v>6</v>
      </c>
      <c r="G23" s="62">
        <v>426</v>
      </c>
      <c r="H23" s="248">
        <v>91.416309012875544</v>
      </c>
      <c r="I23" s="145"/>
      <c r="J23" s="251">
        <v>12</v>
      </c>
      <c r="K23" s="251">
        <v>1</v>
      </c>
      <c r="L23" s="251">
        <v>24</v>
      </c>
      <c r="M23" s="251">
        <v>3</v>
      </c>
      <c r="N23" s="62">
        <v>40</v>
      </c>
      <c r="O23" s="248">
        <v>8.5836909871244629</v>
      </c>
      <c r="P23" s="145"/>
      <c r="Q23" s="62">
        <v>466</v>
      </c>
    </row>
    <row r="24" spans="1:17" ht="15.75">
      <c r="A24" s="99" t="s">
        <v>70</v>
      </c>
      <c r="B24" s="145"/>
      <c r="C24" s="251">
        <v>48</v>
      </c>
      <c r="D24" s="251">
        <v>0</v>
      </c>
      <c r="E24" s="251">
        <v>143</v>
      </c>
      <c r="F24" s="251">
        <v>3</v>
      </c>
      <c r="G24" s="62">
        <v>194</v>
      </c>
      <c r="H24" s="248">
        <v>94.174757281553397</v>
      </c>
      <c r="I24" s="145"/>
      <c r="J24" s="251">
        <v>2</v>
      </c>
      <c r="K24" s="251">
        <v>0</v>
      </c>
      <c r="L24" s="251">
        <v>10</v>
      </c>
      <c r="M24" s="251">
        <v>0</v>
      </c>
      <c r="N24" s="62">
        <v>12</v>
      </c>
      <c r="O24" s="248">
        <v>5.825242718446602</v>
      </c>
      <c r="P24" s="145"/>
      <c r="Q24" s="62">
        <v>206</v>
      </c>
    </row>
    <row r="25" spans="1:17" ht="15.75">
      <c r="A25" s="99" t="s">
        <v>71</v>
      </c>
      <c r="B25" s="145"/>
      <c r="C25" s="251">
        <v>42</v>
      </c>
      <c r="D25" s="251"/>
      <c r="E25" s="251">
        <v>178</v>
      </c>
      <c r="F25" s="251">
        <v>2</v>
      </c>
      <c r="G25" s="62">
        <v>222</v>
      </c>
      <c r="H25" s="248">
        <v>95.278969957081543</v>
      </c>
      <c r="I25" s="145"/>
      <c r="J25" s="251">
        <v>3</v>
      </c>
      <c r="K25" s="251"/>
      <c r="L25" s="251">
        <v>8</v>
      </c>
      <c r="M25" s="251"/>
      <c r="N25" s="61">
        <v>11</v>
      </c>
      <c r="O25" s="248">
        <v>4.7210300429184553</v>
      </c>
      <c r="P25" s="145"/>
      <c r="Q25" s="62">
        <v>233</v>
      </c>
    </row>
    <row r="26" spans="1:17" ht="15.75">
      <c r="A26" s="99" t="s">
        <v>72</v>
      </c>
      <c r="B26" s="145"/>
      <c r="C26" s="251">
        <v>68</v>
      </c>
      <c r="D26" s="251">
        <v>2</v>
      </c>
      <c r="E26" s="251">
        <v>74</v>
      </c>
      <c r="F26" s="251">
        <v>2</v>
      </c>
      <c r="G26" s="62">
        <v>146</v>
      </c>
      <c r="H26" s="248">
        <v>100</v>
      </c>
      <c r="I26" s="145"/>
      <c r="J26" s="251"/>
      <c r="K26" s="251"/>
      <c r="L26" s="251"/>
      <c r="M26" s="251"/>
      <c r="N26" s="61">
        <v>0</v>
      </c>
      <c r="O26" s="248">
        <v>0</v>
      </c>
      <c r="P26" s="145"/>
      <c r="Q26" s="62">
        <v>146</v>
      </c>
    </row>
    <row r="27" spans="1:17" ht="15.75">
      <c r="A27" s="99" t="s">
        <v>73</v>
      </c>
      <c r="B27" s="145"/>
      <c r="C27" s="251">
        <v>50</v>
      </c>
      <c r="D27" s="251">
        <v>2</v>
      </c>
      <c r="E27" s="251">
        <v>145</v>
      </c>
      <c r="F27" s="251">
        <v>3</v>
      </c>
      <c r="G27" s="62">
        <v>200</v>
      </c>
      <c r="H27" s="248">
        <v>93.023255813953483</v>
      </c>
      <c r="I27" s="145"/>
      <c r="J27" s="251">
        <v>5</v>
      </c>
      <c r="K27" s="251"/>
      <c r="L27" s="251">
        <v>10</v>
      </c>
      <c r="M27" s="251"/>
      <c r="N27" s="61">
        <v>15</v>
      </c>
      <c r="O27" s="248">
        <v>6.9767441860465116</v>
      </c>
      <c r="P27" s="145"/>
      <c r="Q27" s="62">
        <v>215</v>
      </c>
    </row>
    <row r="28" spans="1:17" ht="15.75">
      <c r="A28" s="99" t="s">
        <v>74</v>
      </c>
      <c r="B28" s="145"/>
      <c r="C28" s="251">
        <v>105</v>
      </c>
      <c r="D28" s="251">
        <v>3</v>
      </c>
      <c r="E28" s="251">
        <v>136</v>
      </c>
      <c r="F28" s="251">
        <v>6</v>
      </c>
      <c r="G28" s="62">
        <v>250</v>
      </c>
      <c r="H28" s="248">
        <v>98.425196850393704</v>
      </c>
      <c r="I28" s="145"/>
      <c r="J28" s="251">
        <v>3</v>
      </c>
      <c r="K28" s="251"/>
      <c r="L28" s="251"/>
      <c r="M28" s="251">
        <v>1</v>
      </c>
      <c r="N28" s="61">
        <v>4</v>
      </c>
      <c r="O28" s="248">
        <v>1.5748031496062991</v>
      </c>
      <c r="P28" s="145"/>
      <c r="Q28" s="62">
        <v>254</v>
      </c>
    </row>
    <row r="29" spans="1:17" ht="15.75">
      <c r="A29" s="99" t="s">
        <v>75</v>
      </c>
      <c r="B29" s="145"/>
      <c r="C29" s="251">
        <v>164</v>
      </c>
      <c r="D29" s="251">
        <v>7</v>
      </c>
      <c r="E29" s="251">
        <v>323</v>
      </c>
      <c r="F29" s="251">
        <v>12</v>
      </c>
      <c r="G29" s="62">
        <v>506</v>
      </c>
      <c r="H29" s="248">
        <v>98.252427184466015</v>
      </c>
      <c r="I29" s="145"/>
      <c r="J29" s="251">
        <v>5</v>
      </c>
      <c r="K29" s="251"/>
      <c r="L29" s="251">
        <v>3</v>
      </c>
      <c r="M29" s="251">
        <v>1</v>
      </c>
      <c r="N29" s="61">
        <v>9</v>
      </c>
      <c r="O29" s="248">
        <v>1.7475728155339807</v>
      </c>
      <c r="P29" s="145"/>
      <c r="Q29" s="62">
        <v>515</v>
      </c>
    </row>
    <row r="30" spans="1:17" ht="15.75">
      <c r="A30" s="99" t="s">
        <v>76</v>
      </c>
      <c r="B30" s="145"/>
      <c r="C30" s="251">
        <v>15</v>
      </c>
      <c r="D30" s="251">
        <v>2</v>
      </c>
      <c r="E30" s="251">
        <v>65</v>
      </c>
      <c r="F30" s="251">
        <v>2</v>
      </c>
      <c r="G30" s="62">
        <v>84</v>
      </c>
      <c r="H30" s="248">
        <v>94.382022471910105</v>
      </c>
      <c r="I30" s="145"/>
      <c r="J30" s="251"/>
      <c r="K30" s="251"/>
      <c r="L30" s="251">
        <v>5</v>
      </c>
      <c r="M30" s="251"/>
      <c r="N30" s="61">
        <v>5</v>
      </c>
      <c r="O30" s="248">
        <v>5.6179775280898872</v>
      </c>
      <c r="P30" s="145"/>
      <c r="Q30" s="62">
        <v>89</v>
      </c>
    </row>
    <row r="31" spans="1:17" ht="15.75">
      <c r="A31" s="99" t="s">
        <v>77</v>
      </c>
      <c r="B31" s="145"/>
      <c r="C31" s="251">
        <v>58</v>
      </c>
      <c r="D31" s="251"/>
      <c r="E31" s="251">
        <v>55</v>
      </c>
      <c r="F31" s="251">
        <v>4</v>
      </c>
      <c r="G31" s="62">
        <v>117</v>
      </c>
      <c r="H31" s="248">
        <v>95.121951219512198</v>
      </c>
      <c r="I31" s="145"/>
      <c r="J31" s="251">
        <v>4</v>
      </c>
      <c r="K31" s="251"/>
      <c r="L31" s="251">
        <v>2</v>
      </c>
      <c r="M31" s="251"/>
      <c r="N31" s="61">
        <v>6</v>
      </c>
      <c r="O31" s="248">
        <v>4.8780487804878048</v>
      </c>
      <c r="P31" s="145"/>
      <c r="Q31" s="62">
        <v>123</v>
      </c>
    </row>
    <row r="32" spans="1:17" ht="15.75">
      <c r="A32" s="99" t="s">
        <v>78</v>
      </c>
      <c r="B32" s="145"/>
      <c r="C32" s="251">
        <v>49</v>
      </c>
      <c r="D32" s="251">
        <v>1</v>
      </c>
      <c r="E32" s="251">
        <v>54</v>
      </c>
      <c r="F32" s="251">
        <v>1</v>
      </c>
      <c r="G32" s="62">
        <v>105</v>
      </c>
      <c r="H32" s="248">
        <v>94.594594594594597</v>
      </c>
      <c r="I32" s="145"/>
      <c r="J32" s="251">
        <v>1</v>
      </c>
      <c r="K32" s="251"/>
      <c r="L32" s="251">
        <v>5</v>
      </c>
      <c r="M32" s="251"/>
      <c r="N32" s="61">
        <v>6</v>
      </c>
      <c r="O32" s="248">
        <v>5.4054054054054053</v>
      </c>
      <c r="P32" s="145"/>
      <c r="Q32" s="62">
        <v>111</v>
      </c>
    </row>
    <row r="33" spans="1:17" ht="15.75">
      <c r="A33" s="99" t="s">
        <v>79</v>
      </c>
      <c r="B33" s="145"/>
      <c r="C33" s="251">
        <v>44</v>
      </c>
      <c r="D33" s="251">
        <v>0</v>
      </c>
      <c r="E33" s="251">
        <v>121</v>
      </c>
      <c r="F33" s="251">
        <v>1</v>
      </c>
      <c r="G33" s="62">
        <v>166</v>
      </c>
      <c r="H33" s="248">
        <v>91.712707182320443</v>
      </c>
      <c r="I33" s="145"/>
      <c r="J33" s="251">
        <v>5</v>
      </c>
      <c r="K33" s="251">
        <v>0</v>
      </c>
      <c r="L33" s="251">
        <v>10</v>
      </c>
      <c r="M33" s="251">
        <v>0</v>
      </c>
      <c r="N33" s="61">
        <v>15</v>
      </c>
      <c r="O33" s="248">
        <v>8.2872928176795568</v>
      </c>
      <c r="P33" s="145"/>
      <c r="Q33" s="62">
        <v>181</v>
      </c>
    </row>
    <row r="34" spans="1:17" ht="15.75">
      <c r="A34" s="99" t="s">
        <v>80</v>
      </c>
      <c r="B34" s="145"/>
      <c r="C34" s="251">
        <v>94</v>
      </c>
      <c r="D34" s="251">
        <v>6</v>
      </c>
      <c r="E34" s="251">
        <v>223</v>
      </c>
      <c r="F34" s="251">
        <v>5</v>
      </c>
      <c r="G34" s="62">
        <v>328</v>
      </c>
      <c r="H34" s="248">
        <v>99.09365558912387</v>
      </c>
      <c r="I34" s="145"/>
      <c r="J34" s="251"/>
      <c r="K34" s="251"/>
      <c r="L34" s="251">
        <v>1</v>
      </c>
      <c r="M34" s="251">
        <v>2</v>
      </c>
      <c r="N34" s="61">
        <v>3</v>
      </c>
      <c r="O34" s="248">
        <v>0.90634441087613304</v>
      </c>
      <c r="P34" s="145"/>
      <c r="Q34" s="62">
        <v>331</v>
      </c>
    </row>
    <row r="35" spans="1:17" ht="15.75">
      <c r="A35" s="99" t="s">
        <v>81</v>
      </c>
      <c r="B35" s="145"/>
      <c r="C35" s="251">
        <v>46</v>
      </c>
      <c r="D35" s="251">
        <v>1</v>
      </c>
      <c r="E35" s="251">
        <v>172</v>
      </c>
      <c r="F35" s="251">
        <v>5</v>
      </c>
      <c r="G35" s="62">
        <v>224</v>
      </c>
      <c r="H35" s="248">
        <v>100</v>
      </c>
      <c r="I35" s="145"/>
      <c r="J35" s="251"/>
      <c r="K35" s="251"/>
      <c r="L35" s="251"/>
      <c r="M35" s="251"/>
      <c r="N35" s="61">
        <v>0</v>
      </c>
      <c r="O35" s="248">
        <v>0</v>
      </c>
      <c r="P35" s="145"/>
      <c r="Q35" s="62">
        <v>224</v>
      </c>
    </row>
    <row r="36" spans="1:17" ht="15.75">
      <c r="A36" s="99" t="s">
        <v>82</v>
      </c>
      <c r="B36" s="145"/>
      <c r="C36" s="251">
        <v>42</v>
      </c>
      <c r="D36" s="251"/>
      <c r="E36" s="251">
        <v>183</v>
      </c>
      <c r="F36" s="251">
        <v>5</v>
      </c>
      <c r="G36" s="62">
        <v>230</v>
      </c>
      <c r="H36" s="248">
        <v>97.046413502109701</v>
      </c>
      <c r="I36" s="145"/>
      <c r="J36" s="251">
        <v>2</v>
      </c>
      <c r="K36" s="251">
        <v>1</v>
      </c>
      <c r="L36" s="251">
        <v>4</v>
      </c>
      <c r="M36" s="251"/>
      <c r="N36" s="61">
        <v>7</v>
      </c>
      <c r="O36" s="248">
        <v>2.9535864978902953</v>
      </c>
      <c r="P36" s="145"/>
      <c r="Q36" s="62">
        <v>237</v>
      </c>
    </row>
    <row r="37" spans="1:17" ht="15.75">
      <c r="A37" s="99" t="s">
        <v>83</v>
      </c>
      <c r="B37" s="145"/>
      <c r="C37" s="251">
        <v>17</v>
      </c>
      <c r="D37" s="251"/>
      <c r="E37" s="251">
        <v>11</v>
      </c>
      <c r="F37" s="251"/>
      <c r="G37" s="61">
        <v>28</v>
      </c>
      <c r="H37" s="248">
        <v>80</v>
      </c>
      <c r="I37" s="145"/>
      <c r="J37" s="251">
        <v>2</v>
      </c>
      <c r="K37" s="251"/>
      <c r="L37" s="251">
        <v>5</v>
      </c>
      <c r="M37" s="251"/>
      <c r="N37" s="61">
        <v>7</v>
      </c>
      <c r="O37" s="248">
        <v>20</v>
      </c>
      <c r="P37" s="145"/>
      <c r="Q37" s="62">
        <v>35</v>
      </c>
    </row>
    <row r="38" spans="1:17" ht="15.75">
      <c r="A38" s="99" t="s">
        <v>84</v>
      </c>
      <c r="B38" s="145"/>
      <c r="C38" s="251">
        <v>122</v>
      </c>
      <c r="D38" s="251">
        <v>12</v>
      </c>
      <c r="E38" s="251">
        <v>211</v>
      </c>
      <c r="F38" s="251">
        <v>1</v>
      </c>
      <c r="G38" s="62">
        <v>346</v>
      </c>
      <c r="H38" s="248">
        <v>98.857142857142861</v>
      </c>
      <c r="I38" s="145"/>
      <c r="J38" s="251">
        <v>2</v>
      </c>
      <c r="K38" s="251">
        <v>0</v>
      </c>
      <c r="L38" s="251">
        <v>2</v>
      </c>
      <c r="M38" s="251">
        <v>0</v>
      </c>
      <c r="N38" s="61">
        <v>4</v>
      </c>
      <c r="O38" s="248">
        <v>1.1428571428571428</v>
      </c>
      <c r="P38" s="145"/>
      <c r="Q38" s="62">
        <v>350</v>
      </c>
    </row>
    <row r="39" spans="1:17" ht="15.75">
      <c r="A39" s="99" t="s">
        <v>85</v>
      </c>
      <c r="B39" s="145"/>
      <c r="C39" s="251">
        <v>21</v>
      </c>
      <c r="D39" s="251">
        <v>0</v>
      </c>
      <c r="E39" s="251">
        <v>84</v>
      </c>
      <c r="F39" s="251">
        <v>1</v>
      </c>
      <c r="G39" s="62">
        <v>106</v>
      </c>
      <c r="H39" s="248">
        <v>97.247706422018354</v>
      </c>
      <c r="I39" s="145"/>
      <c r="J39" s="251">
        <v>2</v>
      </c>
      <c r="K39" s="251">
        <v>0</v>
      </c>
      <c r="L39" s="251">
        <v>1</v>
      </c>
      <c r="M39" s="251">
        <v>0</v>
      </c>
      <c r="N39" s="61">
        <v>3</v>
      </c>
      <c r="O39" s="248">
        <v>2.7522935779816518</v>
      </c>
      <c r="P39" s="145"/>
      <c r="Q39" s="62">
        <v>109</v>
      </c>
    </row>
    <row r="40" spans="1:17" ht="15.75">
      <c r="A40" s="99" t="s">
        <v>86</v>
      </c>
      <c r="B40" s="145"/>
      <c r="C40" s="251">
        <v>12</v>
      </c>
      <c r="D40" s="251"/>
      <c r="E40" s="251">
        <v>72</v>
      </c>
      <c r="F40" s="251">
        <v>2</v>
      </c>
      <c r="G40" s="62">
        <v>86</v>
      </c>
      <c r="H40" s="248">
        <v>92.473118279569889</v>
      </c>
      <c r="I40" s="145"/>
      <c r="J40" s="251">
        <v>1</v>
      </c>
      <c r="K40" s="251">
        <v>1</v>
      </c>
      <c r="L40" s="251">
        <v>4</v>
      </c>
      <c r="M40" s="251">
        <v>1</v>
      </c>
      <c r="N40" s="61">
        <v>7</v>
      </c>
      <c r="O40" s="248">
        <v>7.5268817204301079</v>
      </c>
      <c r="P40" s="145"/>
      <c r="Q40" s="62">
        <v>93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248"/>
      <c r="P41" s="55"/>
      <c r="Q41" s="55"/>
    </row>
    <row r="42" spans="1:17" ht="15.75">
      <c r="A42" s="71" t="s">
        <v>195</v>
      </c>
      <c r="B42" s="144"/>
      <c r="C42" s="73">
        <v>2225</v>
      </c>
      <c r="D42" s="73">
        <v>93</v>
      </c>
      <c r="E42" s="73">
        <v>5153</v>
      </c>
      <c r="F42" s="73">
        <v>164</v>
      </c>
      <c r="G42" s="73">
        <v>7635</v>
      </c>
      <c r="H42" s="159">
        <v>94.703547506822133</v>
      </c>
      <c r="I42" s="144"/>
      <c r="J42" s="73">
        <v>124</v>
      </c>
      <c r="K42" s="72">
        <v>13</v>
      </c>
      <c r="L42" s="73">
        <v>273</v>
      </c>
      <c r="M42" s="72">
        <v>17</v>
      </c>
      <c r="N42" s="73">
        <v>427</v>
      </c>
      <c r="O42" s="159">
        <v>5.2964524931778714</v>
      </c>
      <c r="P42" s="144"/>
      <c r="Q42" s="73">
        <v>8062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99" t="s">
        <v>185</v>
      </c>
      <c r="B44" s="55"/>
      <c r="C44" s="251">
        <v>1</v>
      </c>
      <c r="D44" s="251"/>
      <c r="E44" s="251">
        <v>2</v>
      </c>
      <c r="F44" s="251"/>
      <c r="G44" s="61">
        <v>3</v>
      </c>
      <c r="H44" s="248">
        <v>7.1428571428571423</v>
      </c>
      <c r="I44" s="55"/>
      <c r="J44" s="251">
        <v>29</v>
      </c>
      <c r="K44" s="251"/>
      <c r="L44" s="251">
        <v>10</v>
      </c>
      <c r="M44" s="251"/>
      <c r="N44" s="61">
        <v>39</v>
      </c>
      <c r="O44" s="248">
        <v>92.857142857142861</v>
      </c>
      <c r="P44" s="55"/>
      <c r="Q44" s="61">
        <v>42</v>
      </c>
    </row>
    <row r="45" spans="1:17" ht="15.75">
      <c r="A45" s="99" t="s">
        <v>186</v>
      </c>
      <c r="B45" s="55"/>
      <c r="C45" s="251">
        <v>6</v>
      </c>
      <c r="D45" s="251"/>
      <c r="E45" s="251">
        <v>20</v>
      </c>
      <c r="F45" s="251"/>
      <c r="G45" s="62">
        <v>26</v>
      </c>
      <c r="H45" s="248">
        <v>45.614035087719294</v>
      </c>
      <c r="I45" s="55"/>
      <c r="J45" s="251">
        <v>16</v>
      </c>
      <c r="K45" s="251"/>
      <c r="L45" s="251">
        <v>15</v>
      </c>
      <c r="M45" s="251"/>
      <c r="N45" s="61">
        <v>31</v>
      </c>
      <c r="O45" s="248">
        <v>54.385964912280706</v>
      </c>
      <c r="P45" s="55"/>
      <c r="Q45" s="62">
        <v>57</v>
      </c>
    </row>
    <row r="46" spans="1:17" ht="15.75">
      <c r="A46" s="99" t="s">
        <v>187</v>
      </c>
      <c r="B46" s="55"/>
      <c r="C46" s="251">
        <v>1</v>
      </c>
      <c r="D46" s="251"/>
      <c r="E46" s="251">
        <v>9</v>
      </c>
      <c r="F46" s="251"/>
      <c r="G46" s="61">
        <v>10</v>
      </c>
      <c r="H46" s="248">
        <v>29.411764705882355</v>
      </c>
      <c r="I46" s="55"/>
      <c r="J46" s="251">
        <v>13</v>
      </c>
      <c r="K46" s="251"/>
      <c r="L46" s="251">
        <v>11</v>
      </c>
      <c r="M46" s="251"/>
      <c r="N46" s="61">
        <v>24</v>
      </c>
      <c r="O46" s="248">
        <v>70.588235294117652</v>
      </c>
      <c r="P46" s="55"/>
      <c r="Q46" s="62">
        <v>34</v>
      </c>
    </row>
    <row r="47" spans="1:17" ht="15.75">
      <c r="A47" s="99" t="s">
        <v>371</v>
      </c>
      <c r="B47" s="55"/>
      <c r="C47" s="251">
        <v>0</v>
      </c>
      <c r="D47" s="251"/>
      <c r="E47" s="251">
        <v>1</v>
      </c>
      <c r="F47" s="251"/>
      <c r="G47" s="61">
        <v>1</v>
      </c>
      <c r="H47" s="248">
        <v>50</v>
      </c>
      <c r="I47" s="55"/>
      <c r="J47" s="251"/>
      <c r="K47" s="251"/>
      <c r="L47" s="251">
        <v>1</v>
      </c>
      <c r="M47" s="251"/>
      <c r="N47" s="61">
        <v>1</v>
      </c>
      <c r="O47" s="248">
        <v>50</v>
      </c>
      <c r="P47" s="55"/>
      <c r="Q47" s="61">
        <v>2</v>
      </c>
    </row>
    <row r="48" spans="1:17" ht="15.75">
      <c r="A48" s="99" t="s">
        <v>188</v>
      </c>
      <c r="B48" s="55"/>
      <c r="C48" s="251">
        <v>0</v>
      </c>
      <c r="D48" s="251"/>
      <c r="E48" s="251">
        <v>4</v>
      </c>
      <c r="F48" s="251"/>
      <c r="G48" s="61">
        <v>4</v>
      </c>
      <c r="H48" s="248">
        <v>20</v>
      </c>
      <c r="I48" s="55"/>
      <c r="J48" s="251"/>
      <c r="K48" s="251"/>
      <c r="L48" s="251">
        <v>16</v>
      </c>
      <c r="M48" s="251"/>
      <c r="N48" s="61">
        <v>16</v>
      </c>
      <c r="O48" s="248">
        <v>80</v>
      </c>
      <c r="P48" s="55"/>
      <c r="Q48" s="61">
        <v>20</v>
      </c>
    </row>
    <row r="49" spans="1:17" ht="15.75">
      <c r="A49" s="99" t="s">
        <v>189</v>
      </c>
      <c r="B49" s="55"/>
      <c r="C49" s="251">
        <v>2</v>
      </c>
      <c r="D49" s="251"/>
      <c r="E49" s="251"/>
      <c r="F49" s="251"/>
      <c r="G49" s="61">
        <v>2</v>
      </c>
      <c r="H49" s="248">
        <v>6.666666666666667</v>
      </c>
      <c r="I49" s="55"/>
      <c r="J49" s="251">
        <v>12</v>
      </c>
      <c r="K49" s="251"/>
      <c r="L49" s="251">
        <v>16</v>
      </c>
      <c r="M49" s="251"/>
      <c r="N49" s="62">
        <v>28</v>
      </c>
      <c r="O49" s="248">
        <v>93.333333333333329</v>
      </c>
      <c r="P49" s="55"/>
      <c r="Q49" s="62">
        <v>30</v>
      </c>
    </row>
    <row r="50" spans="1:17" ht="15.75">
      <c r="A50" s="99" t="s">
        <v>190</v>
      </c>
      <c r="B50" s="55"/>
      <c r="C50" s="251">
        <v>4</v>
      </c>
      <c r="D50" s="251"/>
      <c r="E50" s="251">
        <v>9</v>
      </c>
      <c r="F50" s="251"/>
      <c r="G50" s="61">
        <v>13</v>
      </c>
      <c r="H50" s="248">
        <v>22.033898305084744</v>
      </c>
      <c r="I50" s="55"/>
      <c r="J50" s="251">
        <v>15</v>
      </c>
      <c r="K50" s="251"/>
      <c r="L50" s="251">
        <v>31</v>
      </c>
      <c r="M50" s="251"/>
      <c r="N50" s="62">
        <v>46</v>
      </c>
      <c r="O50" s="248">
        <v>77.966101694915253</v>
      </c>
      <c r="P50" s="55"/>
      <c r="Q50" s="62">
        <v>59</v>
      </c>
    </row>
    <row r="51" spans="1:17" ht="15.75">
      <c r="A51" s="99" t="s">
        <v>191</v>
      </c>
      <c r="B51" s="55"/>
      <c r="C51" s="251">
        <v>4</v>
      </c>
      <c r="D51" s="251"/>
      <c r="E51" s="251">
        <v>20</v>
      </c>
      <c r="F51" s="251"/>
      <c r="G51" s="62">
        <v>24</v>
      </c>
      <c r="H51" s="248">
        <v>34.782608695652172</v>
      </c>
      <c r="I51" s="55"/>
      <c r="J51" s="251">
        <v>23</v>
      </c>
      <c r="K51" s="251"/>
      <c r="L51" s="251">
        <v>22</v>
      </c>
      <c r="M51" s="251"/>
      <c r="N51" s="61">
        <v>45</v>
      </c>
      <c r="O51" s="248">
        <v>65.217391304347828</v>
      </c>
      <c r="P51" s="55"/>
      <c r="Q51" s="62">
        <v>69</v>
      </c>
    </row>
    <row r="52" spans="1:17" ht="15.75">
      <c r="A52" s="99" t="s">
        <v>192</v>
      </c>
      <c r="B52" s="55"/>
      <c r="C52" s="251">
        <v>5</v>
      </c>
      <c r="D52" s="251"/>
      <c r="E52" s="251">
        <v>9</v>
      </c>
      <c r="F52" s="251"/>
      <c r="G52" s="62">
        <v>14</v>
      </c>
      <c r="H52" s="248">
        <v>19.444444444444446</v>
      </c>
      <c r="I52" s="55"/>
      <c r="J52" s="251">
        <v>27</v>
      </c>
      <c r="K52" s="251"/>
      <c r="L52" s="251">
        <v>31</v>
      </c>
      <c r="M52" s="251"/>
      <c r="N52" s="62">
        <v>58</v>
      </c>
      <c r="O52" s="248">
        <v>80.555555555555557</v>
      </c>
      <c r="P52" s="55"/>
      <c r="Q52" s="62">
        <v>72</v>
      </c>
    </row>
    <row r="53" spans="1:17" ht="15.75">
      <c r="A53" s="99" t="s">
        <v>182</v>
      </c>
      <c r="B53" s="55"/>
      <c r="C53" s="251"/>
      <c r="D53" s="251"/>
      <c r="E53" s="251">
        <v>19</v>
      </c>
      <c r="F53" s="251"/>
      <c r="G53" s="62">
        <v>19</v>
      </c>
      <c r="H53" s="248">
        <v>43.18181818181818</v>
      </c>
      <c r="I53" s="55"/>
      <c r="J53" s="251">
        <v>8</v>
      </c>
      <c r="K53" s="251"/>
      <c r="L53" s="251">
        <v>17</v>
      </c>
      <c r="M53" s="251"/>
      <c r="N53" s="61">
        <v>25</v>
      </c>
      <c r="O53" s="248">
        <v>56.81818181818182</v>
      </c>
      <c r="P53" s="55"/>
      <c r="Q53" s="62">
        <v>44</v>
      </c>
    </row>
    <row r="54" spans="1:17" ht="15.75">
      <c r="A54" s="99" t="s">
        <v>184</v>
      </c>
      <c r="B54" s="55"/>
      <c r="C54" s="251"/>
      <c r="D54" s="251">
        <v>2</v>
      </c>
      <c r="E54" s="251"/>
      <c r="F54" s="251">
        <v>4</v>
      </c>
      <c r="G54" s="61">
        <v>6</v>
      </c>
      <c r="H54" s="248">
        <v>15.384615384615385</v>
      </c>
      <c r="I54" s="55"/>
      <c r="J54" s="251"/>
      <c r="K54" s="251">
        <v>18</v>
      </c>
      <c r="L54" s="251"/>
      <c r="M54" s="251">
        <v>15</v>
      </c>
      <c r="N54" s="61">
        <v>33</v>
      </c>
      <c r="O54" s="248">
        <v>84.615384615384613</v>
      </c>
      <c r="P54" s="55"/>
      <c r="Q54" s="62">
        <v>39</v>
      </c>
    </row>
    <row r="55" spans="1:17" ht="15.75">
      <c r="A55" s="99" t="s">
        <v>181</v>
      </c>
      <c r="B55" s="55"/>
      <c r="C55" s="251">
        <v>1</v>
      </c>
      <c r="D55" s="251">
        <v>0</v>
      </c>
      <c r="E55" s="251">
        <v>8</v>
      </c>
      <c r="F55" s="251">
        <v>0</v>
      </c>
      <c r="G55" s="61">
        <v>9</v>
      </c>
      <c r="H55" s="248">
        <v>26.47058823529412</v>
      </c>
      <c r="I55" s="55"/>
      <c r="J55" s="251">
        <v>5</v>
      </c>
      <c r="K55" s="251">
        <v>0</v>
      </c>
      <c r="L55" s="251">
        <v>20</v>
      </c>
      <c r="M55" s="251"/>
      <c r="N55" s="61">
        <v>25</v>
      </c>
      <c r="O55" s="248">
        <v>73.529411764705884</v>
      </c>
      <c r="P55" s="55"/>
      <c r="Q55" s="62">
        <v>34</v>
      </c>
    </row>
    <row r="56" spans="1:17" ht="15.75" customHeight="1">
      <c r="A56" s="99" t="s">
        <v>183</v>
      </c>
      <c r="B56" s="55"/>
      <c r="C56" s="251">
        <v>1</v>
      </c>
      <c r="D56" s="251">
        <v>0</v>
      </c>
      <c r="E56" s="251">
        <v>14</v>
      </c>
      <c r="F56" s="251">
        <v>0</v>
      </c>
      <c r="G56" s="61">
        <v>15</v>
      </c>
      <c r="H56" s="248">
        <v>31.914893617021278</v>
      </c>
      <c r="I56" s="55"/>
      <c r="J56" s="251">
        <v>10</v>
      </c>
      <c r="K56" s="251">
        <v>0</v>
      </c>
      <c r="L56" s="251">
        <v>22</v>
      </c>
      <c r="M56" s="251">
        <v>0</v>
      </c>
      <c r="N56" s="62">
        <v>32</v>
      </c>
      <c r="O56" s="248">
        <v>68.085106382978722</v>
      </c>
      <c r="P56" s="55"/>
      <c r="Q56" s="62">
        <v>47</v>
      </c>
    </row>
    <row r="57" spans="1:17" ht="15.75">
      <c r="A57" s="99" t="s">
        <v>193</v>
      </c>
      <c r="B57" s="55"/>
      <c r="C57" s="251"/>
      <c r="D57" s="251"/>
      <c r="E57" s="251">
        <v>6</v>
      </c>
      <c r="F57" s="251"/>
      <c r="G57" s="61">
        <v>6</v>
      </c>
      <c r="H57" s="248">
        <v>60</v>
      </c>
      <c r="I57" s="55"/>
      <c r="J57" s="251"/>
      <c r="K57" s="251"/>
      <c r="L57" s="251">
        <v>4</v>
      </c>
      <c r="M57" s="251"/>
      <c r="N57" s="61">
        <v>4</v>
      </c>
      <c r="O57" s="248">
        <v>40</v>
      </c>
      <c r="P57" s="55"/>
      <c r="Q57" s="61">
        <v>10</v>
      </c>
    </row>
    <row r="58" spans="1:17" ht="8.1" customHeight="1">
      <c r="A58" s="137"/>
      <c r="B58" s="55"/>
      <c r="C58" s="149"/>
      <c r="D58" s="149"/>
      <c r="E58" s="149"/>
      <c r="F58" s="149"/>
      <c r="G58" s="156"/>
      <c r="H58" s="156"/>
      <c r="I58" s="55"/>
      <c r="J58" s="149"/>
      <c r="K58" s="149"/>
      <c r="L58" s="149"/>
      <c r="M58" s="149"/>
      <c r="N58" s="156"/>
      <c r="O58" s="156"/>
      <c r="P58" s="55"/>
      <c r="Q58" s="156"/>
    </row>
    <row r="59" spans="1:17" ht="15.75">
      <c r="A59" s="70" t="s">
        <v>195</v>
      </c>
      <c r="B59" s="55"/>
      <c r="C59" s="154">
        <v>25</v>
      </c>
      <c r="D59" s="154">
        <v>2</v>
      </c>
      <c r="E59" s="154">
        <v>121</v>
      </c>
      <c r="F59" s="154">
        <v>4</v>
      </c>
      <c r="G59" s="154">
        <v>152</v>
      </c>
      <c r="H59" s="250">
        <v>27.191413237924866</v>
      </c>
      <c r="I59" s="55"/>
      <c r="J59" s="154">
        <v>158</v>
      </c>
      <c r="K59" s="155">
        <v>18</v>
      </c>
      <c r="L59" s="155">
        <v>216</v>
      </c>
      <c r="M59" s="155">
        <v>15</v>
      </c>
      <c r="N59" s="155">
        <v>407</v>
      </c>
      <c r="O59" s="249">
        <v>72.808586762075137</v>
      </c>
      <c r="P59" s="55"/>
      <c r="Q59" s="153">
        <v>559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2250</v>
      </c>
      <c r="D61" s="73">
        <v>95</v>
      </c>
      <c r="E61" s="73">
        <v>5274</v>
      </c>
      <c r="F61" s="73">
        <v>168</v>
      </c>
      <c r="G61" s="73">
        <v>7787</v>
      </c>
      <c r="H61" s="159">
        <v>90.325948265862436</v>
      </c>
      <c r="I61" s="55"/>
      <c r="J61" s="73">
        <v>282</v>
      </c>
      <c r="K61" s="73">
        <v>31</v>
      </c>
      <c r="L61" s="73">
        <v>489</v>
      </c>
      <c r="M61" s="72">
        <v>32</v>
      </c>
      <c r="N61" s="73">
        <v>834</v>
      </c>
      <c r="O61" s="159">
        <v>9.6740517341375707</v>
      </c>
      <c r="P61" s="55"/>
      <c r="Q61" s="73">
        <v>8621</v>
      </c>
    </row>
    <row r="62" spans="1:17">
      <c r="A62" s="55"/>
    </row>
    <row r="63" spans="1:17" ht="14.1" customHeight="1">
      <c r="A63" s="158" t="s">
        <v>280</v>
      </c>
    </row>
    <row r="64" spans="1:17" ht="14.1" customHeight="1">
      <c r="A64" s="158" t="s">
        <v>394</v>
      </c>
    </row>
    <row r="65" spans="1:1" ht="14.1" customHeight="1">
      <c r="A65" s="158" t="s">
        <v>268</v>
      </c>
    </row>
    <row r="66" spans="1:1" ht="14.1" customHeight="1">
      <c r="A66" s="158" t="s">
        <v>269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77" bottom="0.3" header="0.19685039370078741" footer="0.27"/>
  <pageSetup scale="50" firstPageNumber="15" orientation="landscape" useFirstPageNumber="1" r:id="rId1"/>
  <headerFooter scaleWithDoc="0">
    <oddHeader>&amp;L&amp;G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97592-BBFC-4C5D-98C1-BB6374F27F32}">
  <dimension ref="A1:M38"/>
  <sheetViews>
    <sheetView view="pageBreakPreview" zoomScale="85" zoomScaleNormal="100" zoomScaleSheetLayoutView="85" workbookViewId="0">
      <selection activeCell="R31" sqref="R31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396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246"/>
      <c r="B4" s="247"/>
      <c r="C4" s="247"/>
    </row>
    <row r="5" spans="1:13">
      <c r="A5" s="253" t="s">
        <v>374</v>
      </c>
      <c r="B5" s="253" t="s">
        <v>90</v>
      </c>
      <c r="C5" s="247"/>
    </row>
    <row r="6" spans="1:13" ht="16.5">
      <c r="A6" s="253" t="s">
        <v>286</v>
      </c>
      <c r="B6" s="254">
        <v>2345</v>
      </c>
      <c r="C6" s="247"/>
    </row>
    <row r="7" spans="1:13" ht="24.75">
      <c r="A7" s="253" t="s">
        <v>288</v>
      </c>
      <c r="B7" s="254">
        <v>5442</v>
      </c>
      <c r="C7" s="247"/>
    </row>
    <row r="8" spans="1:13" ht="16.5">
      <c r="A8" s="253" t="s">
        <v>287</v>
      </c>
      <c r="B8" s="254">
        <v>313</v>
      </c>
      <c r="C8" s="247"/>
    </row>
    <row r="9" spans="1:13" ht="24.75">
      <c r="A9" s="253" t="s">
        <v>289</v>
      </c>
      <c r="B9" s="254">
        <v>521</v>
      </c>
      <c r="C9" s="247"/>
    </row>
    <row r="10" spans="1:13">
      <c r="A10" s="253" t="s">
        <v>90</v>
      </c>
      <c r="B10" s="254"/>
      <c r="C10" s="247"/>
    </row>
    <row r="11" spans="1:13">
      <c r="A11" s="255"/>
      <c r="B11" s="256"/>
      <c r="C11" s="247"/>
    </row>
    <row r="12" spans="1:13">
      <c r="A12" s="247"/>
      <c r="B12" s="247"/>
      <c r="C12" s="247"/>
    </row>
    <row r="13" spans="1:13">
      <c r="A13" s="247"/>
      <c r="B13" s="247"/>
      <c r="C13" s="247"/>
    </row>
    <row r="14" spans="1:13">
      <c r="A14" s="247"/>
      <c r="B14" s="247"/>
      <c r="C14" s="247"/>
    </row>
    <row r="15" spans="1:13">
      <c r="A15" s="247"/>
      <c r="B15" s="247"/>
      <c r="C15" s="247"/>
    </row>
    <row r="16" spans="1:13">
      <c r="A16" s="247"/>
      <c r="B16" s="247"/>
      <c r="C16" s="247"/>
    </row>
    <row r="31" spans="6:10" ht="19.5">
      <c r="F31" s="95" t="s">
        <v>270</v>
      </c>
      <c r="G31" s="96">
        <v>8621</v>
      </c>
      <c r="J31" s="96"/>
    </row>
    <row r="36" spans="1:1" ht="8.1" customHeight="1">
      <c r="A36" s="97" t="s">
        <v>280</v>
      </c>
    </row>
    <row r="37" spans="1:1" ht="8.1" customHeight="1">
      <c r="A37" s="97" t="s">
        <v>268</v>
      </c>
    </row>
    <row r="38" spans="1:1" ht="8.1" customHeight="1">
      <c r="A38" s="97" t="s">
        <v>269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6" orientation="landscape" useFirstPageNumber="1" r:id="rId1"/>
  <headerFooter scaleWithDoc="0">
    <oddHeader>&amp;L&amp;G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55E42-537F-49F6-A42A-E7817587E7B2}">
  <dimension ref="A1:Q20"/>
  <sheetViews>
    <sheetView view="pageBreakPreview" zoomScale="60" zoomScaleNormal="100" workbookViewId="0">
      <selection activeCell="AC13" sqref="AC13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55" t="s">
        <v>398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7" ht="24.95" customHeight="1">
      <c r="A3" s="555" t="str">
        <f>UPPER(CONCATENATE("Diciembre 2023"))</f>
        <v>DICIEMBRE 2023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</row>
    <row r="4" spans="1:17" ht="150" customHeight="1">
      <c r="A4" s="55"/>
    </row>
    <row r="5" spans="1:17" ht="30" customHeight="1">
      <c r="A5" s="572" t="s">
        <v>377</v>
      </c>
      <c r="B5" s="68"/>
      <c r="C5" s="564" t="s">
        <v>273</v>
      </c>
      <c r="D5" s="564"/>
      <c r="E5" s="564"/>
      <c r="F5" s="564"/>
      <c r="G5" s="564"/>
      <c r="H5" s="564"/>
      <c r="I5" s="68"/>
      <c r="J5" s="564" t="s">
        <v>274</v>
      </c>
      <c r="K5" s="564"/>
      <c r="L5" s="564"/>
      <c r="M5" s="564"/>
      <c r="N5" s="564"/>
      <c r="O5" s="564"/>
      <c r="P5" s="565"/>
      <c r="Q5" s="572" t="s">
        <v>90</v>
      </c>
    </row>
    <row r="6" spans="1:17" ht="30" customHeight="1">
      <c r="A6" s="573"/>
      <c r="B6" s="68"/>
      <c r="C6" s="564" t="s">
        <v>282</v>
      </c>
      <c r="D6" s="564"/>
      <c r="E6" s="564" t="s">
        <v>283</v>
      </c>
      <c r="F6" s="564"/>
      <c r="G6" s="564" t="s">
        <v>195</v>
      </c>
      <c r="H6" s="564" t="s">
        <v>275</v>
      </c>
      <c r="I6" s="68"/>
      <c r="J6" s="564" t="s">
        <v>282</v>
      </c>
      <c r="K6" s="564"/>
      <c r="L6" s="564" t="s">
        <v>283</v>
      </c>
      <c r="M6" s="564"/>
      <c r="N6" s="564" t="s">
        <v>195</v>
      </c>
      <c r="O6" s="564" t="s">
        <v>275</v>
      </c>
      <c r="P6" s="565"/>
      <c r="Q6" s="573"/>
    </row>
    <row r="7" spans="1:17" ht="30" customHeight="1">
      <c r="A7" s="574"/>
      <c r="B7" s="68"/>
      <c r="C7" s="63" t="s">
        <v>276</v>
      </c>
      <c r="D7" s="63" t="s">
        <v>277</v>
      </c>
      <c r="E7" s="63" t="s">
        <v>276</v>
      </c>
      <c r="F7" s="63" t="s">
        <v>277</v>
      </c>
      <c r="G7" s="564"/>
      <c r="H7" s="564"/>
      <c r="I7" s="68"/>
      <c r="J7" s="63" t="s">
        <v>276</v>
      </c>
      <c r="K7" s="63" t="s">
        <v>277</v>
      </c>
      <c r="L7" s="63" t="s">
        <v>276</v>
      </c>
      <c r="M7" s="63" t="s">
        <v>277</v>
      </c>
      <c r="N7" s="564"/>
      <c r="O7" s="564"/>
      <c r="P7" s="565"/>
      <c r="Q7" s="57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6" t="s">
        <v>386</v>
      </c>
      <c r="B9" s="145"/>
      <c r="C9" s="148">
        <v>1315</v>
      </c>
      <c r="D9" s="147">
        <v>61</v>
      </c>
      <c r="E9" s="148">
        <v>3062</v>
      </c>
      <c r="F9" s="147">
        <v>118</v>
      </c>
      <c r="G9" s="62">
        <v>4556</v>
      </c>
      <c r="H9" s="61">
        <v>89</v>
      </c>
      <c r="I9" s="145"/>
      <c r="J9" s="147">
        <v>184</v>
      </c>
      <c r="K9" s="147">
        <v>21</v>
      </c>
      <c r="L9" s="147">
        <v>331</v>
      </c>
      <c r="M9" s="147">
        <v>22</v>
      </c>
      <c r="N9" s="61">
        <v>558</v>
      </c>
      <c r="O9" s="61">
        <v>11</v>
      </c>
      <c r="P9" s="145"/>
      <c r="Q9" s="62">
        <v>5114</v>
      </c>
    </row>
    <row r="10" spans="1:17" ht="50.1" customHeight="1">
      <c r="A10" s="146" t="s">
        <v>387</v>
      </c>
      <c r="B10" s="145"/>
      <c r="C10" s="147">
        <v>543</v>
      </c>
      <c r="D10" s="147">
        <v>21</v>
      </c>
      <c r="E10" s="148">
        <v>1302</v>
      </c>
      <c r="F10" s="147">
        <v>35</v>
      </c>
      <c r="G10" s="62">
        <v>1901</v>
      </c>
      <c r="H10" s="61">
        <v>91</v>
      </c>
      <c r="I10" s="145"/>
      <c r="J10" s="147">
        <v>66</v>
      </c>
      <c r="K10" s="147">
        <v>8</v>
      </c>
      <c r="L10" s="147">
        <v>102</v>
      </c>
      <c r="M10" s="147">
        <v>5</v>
      </c>
      <c r="N10" s="61">
        <v>181</v>
      </c>
      <c r="O10" s="61">
        <v>9</v>
      </c>
      <c r="P10" s="145"/>
      <c r="Q10" s="62">
        <v>2082</v>
      </c>
    </row>
    <row r="11" spans="1:17" ht="50.1" customHeight="1">
      <c r="A11" s="146" t="s">
        <v>388</v>
      </c>
      <c r="B11" s="145"/>
      <c r="C11" s="147">
        <v>250</v>
      </c>
      <c r="D11" s="147">
        <v>10</v>
      </c>
      <c r="E11" s="147">
        <v>566</v>
      </c>
      <c r="F11" s="147">
        <v>8</v>
      </c>
      <c r="G11" s="61">
        <v>834</v>
      </c>
      <c r="H11" s="61">
        <v>92</v>
      </c>
      <c r="I11" s="145"/>
      <c r="J11" s="147">
        <v>21</v>
      </c>
      <c r="K11" s="147">
        <v>2</v>
      </c>
      <c r="L11" s="147">
        <v>45</v>
      </c>
      <c r="M11" s="147">
        <v>4</v>
      </c>
      <c r="N11" s="61">
        <v>72</v>
      </c>
      <c r="O11" s="61">
        <v>8</v>
      </c>
      <c r="P11" s="145"/>
      <c r="Q11" s="61">
        <v>906</v>
      </c>
    </row>
    <row r="12" spans="1:17" ht="50.1" customHeight="1">
      <c r="A12" s="146" t="s">
        <v>389</v>
      </c>
      <c r="B12" s="145"/>
      <c r="C12" s="147">
        <v>102</v>
      </c>
      <c r="D12" s="147">
        <v>2</v>
      </c>
      <c r="E12" s="147">
        <v>237</v>
      </c>
      <c r="F12" s="147">
        <v>3</v>
      </c>
      <c r="G12" s="61">
        <v>344</v>
      </c>
      <c r="H12" s="61">
        <v>95</v>
      </c>
      <c r="I12" s="145"/>
      <c r="J12" s="147">
        <v>10</v>
      </c>
      <c r="K12" s="147"/>
      <c r="L12" s="147">
        <v>8</v>
      </c>
      <c r="M12" s="147">
        <v>1</v>
      </c>
      <c r="N12" s="61">
        <v>19</v>
      </c>
      <c r="O12" s="61">
        <v>5</v>
      </c>
      <c r="P12" s="145"/>
      <c r="Q12" s="61">
        <v>363</v>
      </c>
    </row>
    <row r="13" spans="1:17" ht="50.1" customHeight="1">
      <c r="A13" s="146" t="s">
        <v>390</v>
      </c>
      <c r="B13" s="145"/>
      <c r="C13" s="147">
        <v>40</v>
      </c>
      <c r="D13" s="147">
        <v>1</v>
      </c>
      <c r="E13" s="147">
        <v>107</v>
      </c>
      <c r="F13" s="147">
        <v>4</v>
      </c>
      <c r="G13" s="61">
        <v>152</v>
      </c>
      <c r="H13" s="61">
        <v>97</v>
      </c>
      <c r="I13" s="145"/>
      <c r="J13" s="147">
        <v>1</v>
      </c>
      <c r="K13" s="147"/>
      <c r="L13" s="147">
        <v>3</v>
      </c>
      <c r="M13" s="147"/>
      <c r="N13" s="61">
        <v>4</v>
      </c>
      <c r="O13" s="61">
        <v>3</v>
      </c>
      <c r="P13" s="145"/>
      <c r="Q13" s="61">
        <v>156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1" t="s">
        <v>90</v>
      </c>
      <c r="B15" s="144"/>
      <c r="C15" s="73">
        <v>2250</v>
      </c>
      <c r="D15" s="73">
        <v>95</v>
      </c>
      <c r="E15" s="73">
        <v>5274</v>
      </c>
      <c r="F15" s="73">
        <v>168</v>
      </c>
      <c r="G15" s="73">
        <v>7787</v>
      </c>
      <c r="H15" s="159">
        <v>90.325948265862422</v>
      </c>
      <c r="I15" s="144"/>
      <c r="J15" s="73">
        <v>282</v>
      </c>
      <c r="K15" s="73">
        <v>31</v>
      </c>
      <c r="L15" s="73">
        <v>489</v>
      </c>
      <c r="M15" s="72">
        <v>32</v>
      </c>
      <c r="N15" s="73">
        <v>834</v>
      </c>
      <c r="O15" s="159">
        <v>9.6740517341375707</v>
      </c>
      <c r="P15" s="144"/>
      <c r="Q15" s="73">
        <v>8621</v>
      </c>
    </row>
    <row r="16" spans="1:17">
      <c r="A16" s="55"/>
    </row>
    <row r="17" spans="1:1" ht="15" customHeight="1">
      <c r="A17" s="158" t="s">
        <v>280</v>
      </c>
    </row>
    <row r="18" spans="1:1" ht="15" customHeight="1">
      <c r="A18" s="158" t="s">
        <v>397</v>
      </c>
    </row>
    <row r="19" spans="1:1" ht="15" customHeight="1">
      <c r="A19" s="158" t="s">
        <v>268</v>
      </c>
    </row>
    <row r="20" spans="1:1" ht="15" customHeight="1">
      <c r="A20" s="158" t="s">
        <v>269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</oddHeader>
    <oddFooter>&amp;R&amp;"Montserrat,Normal"&amp;10 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E3A1C-CE63-4AB8-A4C3-941284FB2C5A}">
  <dimension ref="A1:W101"/>
  <sheetViews>
    <sheetView showGridLines="0" showRuler="0" view="pageBreakPreview" zoomScale="25" zoomScaleNormal="70" zoomScaleSheetLayoutView="25" zoomScalePageLayoutView="25" workbookViewId="0">
      <selection activeCell="AE50" sqref="AE50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7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29" t="s">
        <v>0</v>
      </c>
      <c r="B1" s="196"/>
    </row>
    <row r="2" spans="1:23" ht="78" customHeight="1">
      <c r="A2" s="529"/>
      <c r="B2" s="196"/>
      <c r="C2" s="523" t="s">
        <v>2</v>
      </c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198">
        <v>1</v>
      </c>
      <c r="R2" s="199"/>
      <c r="S2" s="200"/>
      <c r="T2" s="200"/>
      <c r="U2" s="200"/>
      <c r="V2" s="200"/>
      <c r="W2" s="200"/>
    </row>
    <row r="3" spans="1:23" ht="24.95" customHeight="1">
      <c r="A3" s="529"/>
      <c r="B3" s="196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198"/>
      <c r="R3" s="200"/>
      <c r="S3" s="200"/>
      <c r="T3" s="200"/>
      <c r="U3" s="200"/>
      <c r="V3" s="200"/>
      <c r="W3" s="200"/>
    </row>
    <row r="4" spans="1:23" ht="78" customHeight="1">
      <c r="A4" s="529"/>
      <c r="B4" s="196"/>
      <c r="C4" s="525" t="s">
        <v>1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201"/>
    </row>
    <row r="5" spans="1:23" s="48" customFormat="1" ht="24.95" customHeight="1">
      <c r="A5" s="529"/>
      <c r="B5" s="196"/>
      <c r="C5" s="202"/>
      <c r="D5" s="202"/>
      <c r="E5" s="202"/>
      <c r="F5" s="202"/>
      <c r="G5" s="202"/>
      <c r="H5" s="203"/>
      <c r="I5" s="202"/>
      <c r="Q5" s="197"/>
    </row>
    <row r="6" spans="1:23" s="5" customFormat="1" ht="78" customHeight="1">
      <c r="A6" s="529"/>
      <c r="B6" s="196"/>
      <c r="C6" s="523" t="s">
        <v>4</v>
      </c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197">
        <v>2</v>
      </c>
    </row>
    <row r="7" spans="1:23" s="47" customFormat="1" ht="24.95" customHeight="1">
      <c r="A7" s="529"/>
      <c r="B7" s="196"/>
      <c r="I7" s="45"/>
      <c r="Q7" s="197"/>
    </row>
    <row r="8" spans="1:23" s="5" customFormat="1" ht="78" customHeight="1">
      <c r="A8" s="529"/>
      <c r="B8" s="196"/>
      <c r="C8" s="523" t="s">
        <v>5</v>
      </c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197">
        <v>3</v>
      </c>
    </row>
    <row r="9" spans="1:23" s="5" customFormat="1" ht="15" customHeight="1">
      <c r="A9" s="529"/>
      <c r="B9" s="196"/>
      <c r="C9" s="8"/>
      <c r="D9" s="9"/>
      <c r="E9" s="9"/>
      <c r="F9" s="9"/>
      <c r="G9" s="9"/>
      <c r="H9" s="4"/>
      <c r="I9" s="6"/>
      <c r="Q9" s="197"/>
    </row>
    <row r="10" spans="1:23" s="47" customFormat="1" ht="99.95" customHeight="1">
      <c r="A10" s="529"/>
      <c r="B10" s="196"/>
      <c r="C10" s="522" t="s">
        <v>6</v>
      </c>
      <c r="D10" s="522"/>
      <c r="E10" s="522"/>
      <c r="F10" s="522"/>
      <c r="G10" s="522"/>
      <c r="H10" s="522"/>
      <c r="I10" s="522"/>
      <c r="J10" s="522"/>
      <c r="K10" s="522"/>
      <c r="L10" s="522"/>
      <c r="M10" s="522"/>
      <c r="N10" s="522"/>
      <c r="O10" s="522"/>
      <c r="P10" s="522"/>
      <c r="Q10" s="197">
        <v>4</v>
      </c>
    </row>
    <row r="11" spans="1:23" s="5" customFormat="1" ht="15" customHeight="1">
      <c r="A11" s="529"/>
      <c r="B11" s="196"/>
      <c r="C11" s="9"/>
      <c r="D11" s="9"/>
      <c r="E11" s="9"/>
      <c r="F11" s="9"/>
      <c r="G11" s="9"/>
      <c r="H11" s="10"/>
      <c r="I11" s="6"/>
      <c r="Q11" s="197"/>
    </row>
    <row r="12" spans="1:23" s="47" customFormat="1" ht="99.95" customHeight="1">
      <c r="A12" s="529"/>
      <c r="B12" s="196"/>
      <c r="C12" s="522" t="s">
        <v>559</v>
      </c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197">
        <v>5</v>
      </c>
    </row>
    <row r="13" spans="1:23" s="5" customFormat="1" ht="15" customHeight="1">
      <c r="A13" s="529"/>
      <c r="B13" s="196"/>
      <c r="C13" s="12"/>
      <c r="D13" s="12"/>
      <c r="E13" s="12"/>
      <c r="F13" s="12"/>
      <c r="G13" s="12"/>
      <c r="H13" s="10"/>
      <c r="I13" s="6"/>
      <c r="Q13" s="197"/>
    </row>
    <row r="14" spans="1:23" s="47" customFormat="1" ht="99.95" customHeight="1">
      <c r="A14" s="529"/>
      <c r="B14" s="196"/>
      <c r="C14" s="523" t="s">
        <v>44</v>
      </c>
      <c r="D14" s="523"/>
      <c r="E14" s="523"/>
      <c r="F14" s="523"/>
      <c r="G14" s="523"/>
      <c r="H14" s="523"/>
      <c r="I14" s="523"/>
      <c r="J14" s="523"/>
      <c r="K14" s="523"/>
      <c r="L14" s="523"/>
      <c r="M14" s="523"/>
      <c r="N14" s="523"/>
      <c r="O14" s="523"/>
      <c r="P14" s="523"/>
      <c r="Q14" s="197">
        <v>6</v>
      </c>
    </row>
    <row r="15" spans="1:23" s="5" customFormat="1" ht="15" customHeight="1">
      <c r="A15" s="529"/>
      <c r="B15" s="196"/>
      <c r="C15" s="12"/>
      <c r="D15" s="12"/>
      <c r="E15" s="12"/>
      <c r="F15" s="12"/>
      <c r="G15" s="12"/>
      <c r="H15" s="10"/>
      <c r="I15" s="6"/>
      <c r="Q15" s="197"/>
    </row>
    <row r="16" spans="1:23" s="47" customFormat="1" ht="99.95" customHeight="1">
      <c r="A16" s="529"/>
      <c r="B16" s="196"/>
      <c r="C16" s="522" t="s">
        <v>7</v>
      </c>
      <c r="D16" s="522"/>
      <c r="E16" s="522"/>
      <c r="F16" s="522"/>
      <c r="G16" s="522"/>
      <c r="H16" s="522"/>
      <c r="I16" s="522"/>
      <c r="J16" s="522"/>
      <c r="K16" s="522"/>
      <c r="L16" s="522"/>
      <c r="M16" s="522"/>
      <c r="N16" s="522"/>
      <c r="O16" s="522"/>
      <c r="P16" s="522"/>
      <c r="Q16" s="197">
        <v>7</v>
      </c>
    </row>
    <row r="17" spans="1:17" s="5" customFormat="1" ht="15" customHeight="1">
      <c r="A17" s="529"/>
      <c r="B17" s="196"/>
      <c r="C17" s="9"/>
      <c r="D17" s="9"/>
      <c r="E17" s="9"/>
      <c r="F17" s="9"/>
      <c r="G17" s="9"/>
      <c r="H17" s="4"/>
      <c r="I17" s="6"/>
      <c r="Q17" s="197"/>
    </row>
    <row r="18" spans="1:17" s="47" customFormat="1" ht="99.95" customHeight="1">
      <c r="A18" s="529"/>
      <c r="B18" s="196"/>
      <c r="C18" s="522" t="s">
        <v>8</v>
      </c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197">
        <v>8</v>
      </c>
    </row>
    <row r="19" spans="1:17" s="5" customFormat="1" ht="15" customHeight="1">
      <c r="A19" s="529"/>
      <c r="B19" s="196"/>
      <c r="C19" s="9"/>
      <c r="D19" s="9"/>
      <c r="E19" s="9"/>
      <c r="F19" s="9"/>
      <c r="G19" s="9"/>
      <c r="H19" s="10"/>
      <c r="I19" s="6"/>
      <c r="Q19" s="197"/>
    </row>
    <row r="20" spans="1:17" s="47" customFormat="1" ht="99.95" customHeight="1">
      <c r="A20" s="529"/>
      <c r="B20" s="196"/>
      <c r="C20" s="522" t="s">
        <v>9</v>
      </c>
      <c r="D20" s="522"/>
      <c r="E20" s="522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197">
        <v>9</v>
      </c>
    </row>
    <row r="21" spans="1:17" s="5" customFormat="1" ht="15" customHeight="1">
      <c r="A21" s="529"/>
      <c r="B21" s="196"/>
      <c r="C21" s="43"/>
      <c r="D21" s="9"/>
      <c r="E21" s="9"/>
      <c r="F21" s="9"/>
      <c r="G21" s="9"/>
      <c r="H21" s="4"/>
      <c r="I21" s="6"/>
      <c r="Q21" s="197"/>
    </row>
    <row r="22" spans="1:17" s="47" customFormat="1" ht="99.95" customHeight="1">
      <c r="A22" s="529"/>
      <c r="B22" s="196"/>
      <c r="C22" s="524" t="s">
        <v>10</v>
      </c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205"/>
    </row>
    <row r="23" spans="1:17" s="5" customFormat="1" ht="15" customHeight="1">
      <c r="A23" s="529"/>
      <c r="B23" s="196"/>
      <c r="C23" s="44"/>
      <c r="D23" s="44"/>
      <c r="E23" s="44"/>
      <c r="F23" s="44"/>
      <c r="G23" s="44"/>
      <c r="H23" s="4"/>
      <c r="I23" s="6"/>
      <c r="Q23" s="197"/>
    </row>
    <row r="24" spans="1:17" s="47" customFormat="1" ht="99.95" customHeight="1">
      <c r="A24" s="529"/>
      <c r="B24" s="196"/>
      <c r="C24" s="523" t="s">
        <v>12</v>
      </c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197">
        <v>10</v>
      </c>
    </row>
    <row r="25" spans="1:17" s="5" customFormat="1" ht="15" customHeight="1">
      <c r="A25" s="529"/>
      <c r="B25" s="196"/>
      <c r="C25" s="12"/>
      <c r="D25" s="9"/>
      <c r="E25" s="9"/>
      <c r="F25" s="9"/>
      <c r="G25" s="9"/>
      <c r="H25" s="14"/>
      <c r="I25" s="6"/>
      <c r="Q25" s="197"/>
    </row>
    <row r="26" spans="1:17" s="47" customFormat="1" ht="99.95" customHeight="1">
      <c r="A26" s="529"/>
      <c r="B26" s="196"/>
      <c r="C26" s="523" t="s">
        <v>13</v>
      </c>
      <c r="D26" s="523"/>
      <c r="E26" s="52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197">
        <v>11</v>
      </c>
    </row>
    <row r="27" spans="1:17" s="5" customFormat="1" ht="15" customHeight="1">
      <c r="A27" s="529"/>
      <c r="B27" s="196"/>
      <c r="C27" s="12"/>
      <c r="D27" s="12"/>
      <c r="E27" s="12"/>
      <c r="F27" s="12"/>
      <c r="G27" s="12"/>
      <c r="H27" s="14"/>
      <c r="I27" s="6"/>
      <c r="Q27" s="197"/>
    </row>
    <row r="28" spans="1:17" s="47" customFormat="1" ht="99.95" customHeight="1">
      <c r="A28" s="529"/>
      <c r="B28" s="196"/>
      <c r="C28" s="523" t="s">
        <v>14</v>
      </c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197">
        <v>11</v>
      </c>
    </row>
    <row r="29" spans="1:17" s="5" customFormat="1" ht="15" customHeight="1">
      <c r="A29" s="529"/>
      <c r="B29" s="196"/>
      <c r="C29" s="9"/>
      <c r="D29" s="9"/>
      <c r="E29" s="9"/>
      <c r="F29" s="9"/>
      <c r="G29" s="9"/>
      <c r="H29" s="4"/>
      <c r="I29" s="6"/>
      <c r="Q29" s="197" t="s">
        <v>560</v>
      </c>
    </row>
    <row r="30" spans="1:17" s="47" customFormat="1" ht="99.95" customHeight="1">
      <c r="A30" s="529"/>
      <c r="B30" s="196"/>
      <c r="C30" s="525" t="s">
        <v>11</v>
      </c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205"/>
    </row>
    <row r="31" spans="1:17" s="5" customFormat="1" ht="15" customHeight="1">
      <c r="A31" s="529"/>
      <c r="B31" s="196"/>
      <c r="C31" s="12"/>
      <c r="D31" s="9"/>
      <c r="E31" s="9"/>
      <c r="F31" s="9"/>
      <c r="G31" s="9"/>
      <c r="H31" s="4"/>
      <c r="I31" s="6"/>
      <c r="Q31" s="197"/>
    </row>
    <row r="32" spans="1:17" s="47" customFormat="1" ht="99.95" customHeight="1">
      <c r="A32" s="529"/>
      <c r="B32" s="196"/>
      <c r="C32" s="522" t="s">
        <v>15</v>
      </c>
      <c r="D32" s="522"/>
      <c r="E32" s="522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197">
        <v>12</v>
      </c>
    </row>
    <row r="33" spans="1:17" s="5" customFormat="1" ht="15" customHeight="1">
      <c r="A33" s="529"/>
      <c r="B33" s="196"/>
      <c r="C33" s="206"/>
      <c r="D33" s="206"/>
      <c r="E33" s="206"/>
      <c r="F33" s="206"/>
      <c r="G33" s="206"/>
      <c r="H33" s="207"/>
      <c r="I33" s="208"/>
      <c r="J33" s="209"/>
      <c r="K33" s="209"/>
      <c r="L33" s="209"/>
      <c r="M33" s="209"/>
      <c r="N33" s="209"/>
      <c r="O33" s="209"/>
      <c r="P33" s="209"/>
      <c r="Q33" s="197"/>
    </row>
    <row r="34" spans="1:17" s="47" customFormat="1" ht="99.95" customHeight="1">
      <c r="A34" s="529"/>
      <c r="B34" s="196"/>
      <c r="C34" s="522" t="s">
        <v>16</v>
      </c>
      <c r="D34" s="522"/>
      <c r="E34" s="522"/>
      <c r="F34" s="522"/>
      <c r="G34" s="522"/>
      <c r="H34" s="522"/>
      <c r="I34" s="522"/>
      <c r="J34" s="522"/>
      <c r="K34" s="522"/>
      <c r="L34" s="522"/>
      <c r="M34" s="522"/>
      <c r="N34" s="522"/>
      <c r="O34" s="522"/>
      <c r="P34" s="522"/>
      <c r="Q34" s="197">
        <v>13</v>
      </c>
    </row>
    <row r="35" spans="1:17" s="5" customFormat="1" ht="15" customHeight="1">
      <c r="A35" s="529"/>
      <c r="B35" s="196"/>
      <c r="C35" s="206"/>
      <c r="D35" s="206"/>
      <c r="E35" s="206"/>
      <c r="F35" s="206"/>
      <c r="G35" s="206"/>
      <c r="H35" s="210"/>
      <c r="I35" s="208"/>
      <c r="J35" s="209"/>
      <c r="K35" s="209"/>
      <c r="L35" s="209"/>
      <c r="M35" s="209"/>
      <c r="N35" s="209"/>
      <c r="O35" s="209"/>
      <c r="P35" s="209"/>
      <c r="Q35" s="197"/>
    </row>
    <row r="36" spans="1:17" s="47" customFormat="1" ht="99.95" customHeight="1">
      <c r="A36" s="529"/>
      <c r="B36" s="196"/>
      <c r="C36" s="522" t="s">
        <v>17</v>
      </c>
      <c r="D36" s="522"/>
      <c r="E36" s="522"/>
      <c r="F36" s="522"/>
      <c r="G36" s="522"/>
      <c r="H36" s="522"/>
      <c r="I36" s="522"/>
      <c r="J36" s="522"/>
      <c r="K36" s="522"/>
      <c r="L36" s="522"/>
      <c r="M36" s="522"/>
      <c r="N36" s="522"/>
      <c r="O36" s="522"/>
      <c r="P36" s="522"/>
      <c r="Q36" s="197">
        <v>14</v>
      </c>
    </row>
    <row r="37" spans="1:17" s="5" customFormat="1" ht="15" customHeight="1">
      <c r="A37" s="529"/>
      <c r="B37" s="196"/>
      <c r="C37" s="211"/>
      <c r="D37" s="206"/>
      <c r="E37" s="206"/>
      <c r="F37" s="206"/>
      <c r="G37" s="206"/>
      <c r="H37" s="208"/>
      <c r="I37" s="208"/>
      <c r="J37" s="209"/>
      <c r="K37" s="209"/>
      <c r="L37" s="209"/>
      <c r="M37" s="209"/>
      <c r="N37" s="209"/>
      <c r="O37" s="209"/>
      <c r="P37" s="209"/>
      <c r="Q37" s="197"/>
    </row>
    <row r="38" spans="1:17" s="47" customFormat="1" ht="99.95" customHeight="1">
      <c r="A38" s="529"/>
      <c r="B38" s="196"/>
      <c r="C38" s="523" t="s">
        <v>18</v>
      </c>
      <c r="D38" s="523"/>
      <c r="E38" s="523"/>
      <c r="F38" s="523"/>
      <c r="G38" s="523"/>
      <c r="H38" s="523"/>
      <c r="I38" s="523"/>
      <c r="J38" s="523"/>
      <c r="K38" s="523"/>
      <c r="L38" s="523"/>
      <c r="M38" s="523"/>
      <c r="N38" s="523"/>
      <c r="O38" s="523"/>
      <c r="P38" s="523"/>
      <c r="Q38" s="197">
        <v>15</v>
      </c>
    </row>
    <row r="39" spans="1:17" s="5" customFormat="1" ht="15" customHeight="1">
      <c r="A39" s="529"/>
      <c r="B39" s="196"/>
      <c r="C39" s="9"/>
      <c r="D39" s="9"/>
      <c r="E39" s="9"/>
      <c r="F39" s="9"/>
      <c r="G39" s="9"/>
      <c r="H39" s="4"/>
      <c r="I39" s="6"/>
      <c r="Q39" s="197"/>
    </row>
    <row r="40" spans="1:17" s="47" customFormat="1" ht="99.95" customHeight="1">
      <c r="A40" s="529"/>
      <c r="B40" s="196"/>
      <c r="C40" s="522" t="s">
        <v>561</v>
      </c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  <c r="Q40" s="197">
        <v>16</v>
      </c>
    </row>
    <row r="41" spans="1:17" s="47" customFormat="1" ht="24.95" customHeight="1">
      <c r="A41" s="529"/>
      <c r="B41" s="196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197"/>
    </row>
    <row r="42" spans="1:17" s="47" customFormat="1" ht="99.95" customHeight="1">
      <c r="A42" s="529"/>
      <c r="B42" s="196"/>
      <c r="C42" s="522" t="s">
        <v>3</v>
      </c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197">
        <v>17</v>
      </c>
    </row>
    <row r="43" spans="1:17" s="5" customFormat="1" ht="15" customHeight="1">
      <c r="A43" s="529"/>
      <c r="B43" s="196"/>
      <c r="C43" s="9"/>
      <c r="D43" s="9"/>
      <c r="E43" s="9"/>
      <c r="F43" s="9"/>
      <c r="G43" s="9"/>
      <c r="H43" s="10"/>
      <c r="I43" s="6"/>
      <c r="Q43" s="197"/>
    </row>
    <row r="44" spans="1:17" s="47" customFormat="1" ht="99.95" customHeight="1">
      <c r="A44" s="529"/>
      <c r="B44" s="196"/>
      <c r="C44" s="526" t="s">
        <v>19</v>
      </c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526"/>
      <c r="Q44" s="205"/>
    </row>
    <row r="45" spans="1:17" s="5" customFormat="1" ht="15" customHeight="1">
      <c r="A45" s="529"/>
      <c r="B45" s="196"/>
      <c r="C45" s="15"/>
      <c r="D45" s="16"/>
      <c r="E45" s="16"/>
      <c r="F45" s="16"/>
      <c r="G45" s="16"/>
      <c r="H45" s="17"/>
      <c r="I45" s="18"/>
      <c r="Q45" s="197"/>
    </row>
    <row r="46" spans="1:17" s="5" customFormat="1" ht="78" customHeight="1">
      <c r="A46" s="529"/>
      <c r="B46" s="196"/>
      <c r="C46" s="527" t="s">
        <v>20</v>
      </c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197">
        <v>18</v>
      </c>
    </row>
    <row r="47" spans="1:17" ht="24.95" customHeight="1">
      <c r="A47" s="529"/>
      <c r="B47" s="196"/>
      <c r="C47" s="213"/>
      <c r="D47" s="214"/>
      <c r="E47" s="214"/>
      <c r="F47" s="214"/>
      <c r="G47" s="214"/>
      <c r="H47" s="215"/>
      <c r="I47" s="216"/>
      <c r="J47" s="125"/>
      <c r="K47" s="125"/>
      <c r="L47" s="125"/>
      <c r="M47" s="125"/>
      <c r="N47" s="125"/>
      <c r="O47" s="217"/>
      <c r="P47" s="125"/>
    </row>
    <row r="48" spans="1:17" ht="60" customHeight="1">
      <c r="A48" s="529"/>
      <c r="B48" s="196"/>
      <c r="C48" s="528" t="s">
        <v>21</v>
      </c>
      <c r="D48" s="528"/>
      <c r="E48" s="528"/>
      <c r="F48" s="528"/>
      <c r="G48" s="528"/>
      <c r="H48" s="528"/>
      <c r="I48" s="528"/>
      <c r="J48" s="528"/>
      <c r="K48" s="528"/>
      <c r="L48" s="528"/>
      <c r="M48" s="528"/>
      <c r="N48" s="528"/>
      <c r="O48" s="528"/>
      <c r="P48" s="528"/>
      <c r="Q48" s="197">
        <v>19</v>
      </c>
    </row>
    <row r="49" spans="1:23" ht="24.95" customHeight="1">
      <c r="A49" s="529"/>
      <c r="C49" s="214"/>
      <c r="D49" s="214"/>
      <c r="E49" s="214"/>
      <c r="F49" s="214"/>
      <c r="G49" s="214"/>
      <c r="H49" s="215"/>
      <c r="I49" s="216"/>
      <c r="J49" s="218"/>
      <c r="K49" s="218"/>
      <c r="L49" s="218"/>
      <c r="M49" s="218"/>
      <c r="N49" s="218"/>
      <c r="O49" s="219"/>
      <c r="P49" s="218"/>
      <c r="Q49" s="220"/>
      <c r="R49" s="202"/>
      <c r="S49" s="202"/>
      <c r="T49" s="202"/>
      <c r="U49" s="202"/>
      <c r="V49" s="202"/>
      <c r="W49" s="203"/>
    </row>
    <row r="50" spans="1:23" ht="78" customHeight="1">
      <c r="A50" s="529"/>
      <c r="C50" s="527" t="s">
        <v>21</v>
      </c>
      <c r="D50" s="527"/>
      <c r="E50" s="527"/>
      <c r="F50" s="527"/>
      <c r="G50" s="527"/>
      <c r="H50" s="527"/>
      <c r="I50" s="527"/>
      <c r="J50" s="527"/>
      <c r="K50" s="527"/>
      <c r="L50" s="527"/>
      <c r="M50" s="527"/>
      <c r="N50" s="527"/>
      <c r="O50" s="527"/>
      <c r="P50" s="527"/>
      <c r="Q50" s="197">
        <v>20</v>
      </c>
      <c r="R50" s="5"/>
      <c r="S50" s="5"/>
      <c r="T50" s="5"/>
      <c r="U50" s="5"/>
      <c r="V50" s="5"/>
      <c r="W50" s="5"/>
    </row>
    <row r="51" spans="1:23" ht="24.95" customHeight="1">
      <c r="A51" s="529" t="s">
        <v>0</v>
      </c>
      <c r="C51" s="214"/>
      <c r="D51" s="214"/>
      <c r="E51" s="214"/>
      <c r="F51" s="214"/>
      <c r="G51" s="214"/>
      <c r="H51" s="221"/>
      <c r="I51" s="216"/>
      <c r="J51" s="125"/>
      <c r="K51" s="125"/>
      <c r="L51" s="125"/>
      <c r="M51" s="125"/>
      <c r="N51" s="125"/>
      <c r="O51" s="222"/>
      <c r="P51" s="125"/>
      <c r="Q51" s="1"/>
      <c r="W51" s="46"/>
    </row>
    <row r="52" spans="1:23" ht="78" customHeight="1">
      <c r="A52" s="529"/>
      <c r="C52" s="527" t="s">
        <v>22</v>
      </c>
      <c r="D52" s="527"/>
      <c r="E52" s="527"/>
      <c r="F52" s="527"/>
      <c r="G52" s="527"/>
      <c r="H52" s="527"/>
      <c r="I52" s="527"/>
      <c r="J52" s="527"/>
      <c r="K52" s="527"/>
      <c r="L52" s="527"/>
      <c r="M52" s="527"/>
      <c r="N52" s="527"/>
      <c r="O52" s="527"/>
      <c r="P52" s="527"/>
      <c r="Q52" s="197">
        <v>21</v>
      </c>
      <c r="R52" s="7"/>
      <c r="S52" s="7"/>
      <c r="T52" s="7"/>
      <c r="U52" s="7"/>
      <c r="V52" s="7"/>
      <c r="W52" s="7"/>
    </row>
    <row r="53" spans="1:23" ht="24.95" customHeight="1">
      <c r="A53" s="529"/>
      <c r="C53" s="214"/>
      <c r="D53" s="214"/>
      <c r="E53" s="214"/>
      <c r="F53" s="214"/>
      <c r="G53" s="214"/>
      <c r="H53" s="221"/>
      <c r="I53" s="216"/>
      <c r="J53" s="125"/>
      <c r="K53" s="125"/>
      <c r="L53" s="125"/>
      <c r="M53" s="125"/>
      <c r="N53" s="125"/>
      <c r="O53" s="222"/>
      <c r="P53" s="125"/>
      <c r="Q53" s="1"/>
      <c r="W53" s="46"/>
    </row>
    <row r="54" spans="1:23" ht="78" customHeight="1">
      <c r="A54" s="529"/>
      <c r="C54" s="528" t="s">
        <v>23</v>
      </c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197">
        <v>22</v>
      </c>
      <c r="R54" s="11"/>
      <c r="S54" s="11"/>
      <c r="T54" s="6"/>
      <c r="U54" s="6"/>
      <c r="V54" s="6"/>
      <c r="W54" s="4"/>
    </row>
    <row r="55" spans="1:23" ht="24.95" customHeight="1">
      <c r="A55" s="529"/>
      <c r="C55" s="214"/>
      <c r="D55" s="214"/>
      <c r="E55" s="214"/>
      <c r="F55" s="214"/>
      <c r="G55" s="214"/>
      <c r="H55" s="221"/>
      <c r="I55" s="216"/>
      <c r="J55" s="125"/>
      <c r="K55" s="125"/>
      <c r="L55" s="125"/>
      <c r="M55" s="125"/>
      <c r="N55" s="125"/>
      <c r="O55" s="217"/>
      <c r="P55" s="125"/>
      <c r="Q55" s="1"/>
      <c r="W55" s="47"/>
    </row>
    <row r="56" spans="1:23" ht="78" customHeight="1">
      <c r="A56" s="529"/>
      <c r="C56" s="527" t="s">
        <v>24</v>
      </c>
      <c r="D56" s="527"/>
      <c r="E56" s="527"/>
      <c r="F56" s="527"/>
      <c r="G56" s="527"/>
      <c r="H56" s="527"/>
      <c r="I56" s="527"/>
      <c r="J56" s="527"/>
      <c r="K56" s="527"/>
      <c r="L56" s="527"/>
      <c r="M56" s="527"/>
      <c r="N56" s="527"/>
      <c r="O56" s="527"/>
      <c r="P56" s="527"/>
      <c r="Q56" s="197">
        <v>23</v>
      </c>
      <c r="R56" s="5"/>
      <c r="S56" s="5"/>
      <c r="T56" s="5"/>
      <c r="U56" s="5"/>
      <c r="V56" s="5"/>
      <c r="W56" s="5"/>
    </row>
    <row r="57" spans="1:23" ht="24.95" customHeight="1">
      <c r="A57" s="529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529"/>
      <c r="C58" s="526" t="s">
        <v>45</v>
      </c>
      <c r="D58" s="526"/>
      <c r="E58" s="526"/>
      <c r="F58" s="526"/>
      <c r="G58" s="526"/>
      <c r="H58" s="526"/>
      <c r="I58" s="526"/>
      <c r="J58" s="526"/>
      <c r="K58" s="526"/>
      <c r="L58" s="526"/>
      <c r="M58" s="526"/>
      <c r="N58" s="526"/>
      <c r="O58" s="526"/>
      <c r="P58" s="526"/>
      <c r="Q58" s="205"/>
      <c r="R58" s="5"/>
      <c r="S58" s="5"/>
      <c r="T58" s="5"/>
      <c r="U58" s="5"/>
      <c r="V58" s="5"/>
      <c r="W58" s="5"/>
    </row>
    <row r="59" spans="1:23" ht="24.95" customHeight="1">
      <c r="A59" s="529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529"/>
      <c r="C60" s="528" t="s">
        <v>562</v>
      </c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223">
        <v>24</v>
      </c>
      <c r="R60" s="6"/>
      <c r="S60" s="6"/>
      <c r="T60" s="6"/>
      <c r="U60" s="6"/>
      <c r="V60" s="6"/>
      <c r="W60" s="4"/>
    </row>
    <row r="61" spans="1:23" ht="24.95" customHeight="1">
      <c r="A61" s="529"/>
      <c r="C61" s="204"/>
      <c r="D61" s="204"/>
      <c r="E61" s="204"/>
      <c r="F61" s="204"/>
      <c r="G61" s="204"/>
      <c r="H61" s="224"/>
      <c r="I61" s="225"/>
      <c r="J61" s="224"/>
      <c r="K61" s="224"/>
      <c r="L61" s="224"/>
      <c r="M61" s="224"/>
      <c r="N61" s="224"/>
      <c r="O61" s="212"/>
      <c r="P61" s="224"/>
      <c r="Q61" s="1"/>
      <c r="W61" s="46"/>
    </row>
    <row r="62" spans="1:23" ht="78" customHeight="1">
      <c r="A62" s="529"/>
      <c r="C62" s="528" t="s">
        <v>563</v>
      </c>
      <c r="D62" s="528"/>
      <c r="E62" s="528"/>
      <c r="F62" s="528"/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197">
        <v>25</v>
      </c>
      <c r="R62" s="5"/>
      <c r="S62" s="5"/>
      <c r="T62" s="5"/>
      <c r="U62" s="5"/>
      <c r="V62" s="5"/>
      <c r="W62" s="5"/>
    </row>
    <row r="63" spans="1:23" ht="24.95" customHeight="1">
      <c r="A63" s="529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12"/>
      <c r="P63" s="224"/>
      <c r="Q63" s="1"/>
      <c r="W63" s="46"/>
    </row>
    <row r="64" spans="1:23" ht="78" customHeight="1">
      <c r="A64" s="529"/>
      <c r="C64" s="528" t="s">
        <v>564</v>
      </c>
      <c r="D64" s="528"/>
      <c r="E64" s="528"/>
      <c r="F64" s="528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226">
        <v>26</v>
      </c>
      <c r="R64" s="11"/>
      <c r="S64" s="11"/>
      <c r="T64" s="6"/>
      <c r="U64" s="6"/>
      <c r="V64" s="6"/>
      <c r="W64" s="4"/>
    </row>
    <row r="65" spans="1:23" ht="24.75" customHeight="1">
      <c r="A65" s="529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12"/>
      <c r="P65" s="224"/>
      <c r="Q65" s="1"/>
      <c r="W65" s="46"/>
    </row>
    <row r="66" spans="1:23" ht="78" customHeight="1">
      <c r="A66" s="529"/>
      <c r="C66" s="527" t="s">
        <v>565</v>
      </c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223">
        <v>27</v>
      </c>
      <c r="R66" s="6"/>
      <c r="S66" s="6"/>
      <c r="T66" s="6"/>
      <c r="U66" s="6"/>
      <c r="V66" s="6"/>
      <c r="W66" s="4"/>
    </row>
    <row r="67" spans="1:23" ht="24.75" customHeight="1">
      <c r="A67" s="529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12"/>
      <c r="P67" s="224"/>
      <c r="Q67" s="1"/>
      <c r="W67" s="46"/>
    </row>
    <row r="68" spans="1:23" ht="78" customHeight="1">
      <c r="A68" s="529"/>
      <c r="C68" s="527" t="s">
        <v>566</v>
      </c>
      <c r="D68" s="527"/>
      <c r="E68" s="527"/>
      <c r="F68" s="527"/>
      <c r="G68" s="527"/>
      <c r="H68" s="527"/>
      <c r="I68" s="527"/>
      <c r="J68" s="527"/>
      <c r="K68" s="527"/>
      <c r="L68" s="527"/>
      <c r="M68" s="527"/>
      <c r="N68" s="527"/>
      <c r="O68" s="527"/>
      <c r="P68" s="527"/>
      <c r="Q68" s="197">
        <v>28</v>
      </c>
      <c r="R68" s="5"/>
      <c r="S68" s="5"/>
      <c r="T68" s="5"/>
      <c r="U68" s="5"/>
      <c r="V68" s="5"/>
      <c r="W68" s="5"/>
    </row>
    <row r="69" spans="1:23" ht="24.95" customHeight="1">
      <c r="A69" s="529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529"/>
      <c r="C70" s="525" t="s">
        <v>52</v>
      </c>
      <c r="D70" s="525"/>
      <c r="E70" s="525"/>
      <c r="F70" s="525"/>
      <c r="G70" s="525"/>
      <c r="H70" s="525"/>
      <c r="I70" s="525"/>
      <c r="J70" s="525"/>
      <c r="K70" s="525"/>
      <c r="L70" s="525"/>
      <c r="M70" s="525"/>
      <c r="N70" s="525"/>
      <c r="O70" s="525"/>
      <c r="P70" s="525"/>
      <c r="Q70" s="227"/>
      <c r="R70" s="42"/>
      <c r="S70" s="42"/>
      <c r="T70" s="42"/>
      <c r="U70" s="42"/>
      <c r="V70" s="42"/>
      <c r="W70" s="4"/>
    </row>
    <row r="71" spans="1:23" ht="24.95" customHeight="1">
      <c r="A71" s="529"/>
      <c r="O71" s="46"/>
      <c r="P71" s="47"/>
      <c r="Q71" s="1"/>
      <c r="W71" s="46"/>
    </row>
    <row r="72" spans="1:23" ht="78" customHeight="1">
      <c r="A72" s="529"/>
      <c r="C72" s="522" t="s">
        <v>47</v>
      </c>
      <c r="D72" s="522"/>
      <c r="E72" s="522"/>
      <c r="F72" s="522"/>
      <c r="G72" s="522"/>
      <c r="H72" s="522"/>
      <c r="I72" s="522"/>
      <c r="J72" s="522"/>
      <c r="K72" s="522"/>
      <c r="L72" s="522"/>
      <c r="M72" s="522"/>
      <c r="N72" s="522"/>
      <c r="O72" s="522"/>
      <c r="P72" s="522"/>
      <c r="Q72" s="228" t="s">
        <v>567</v>
      </c>
      <c r="R72" s="13"/>
      <c r="S72" s="13"/>
      <c r="T72" s="6"/>
      <c r="U72" s="6"/>
      <c r="V72" s="6"/>
      <c r="W72" s="10"/>
    </row>
    <row r="73" spans="1:23" ht="24.95" customHeight="1">
      <c r="A73" s="529"/>
      <c r="O73" s="52"/>
      <c r="P73" s="47"/>
      <c r="Q73" s="1"/>
      <c r="W73" s="46"/>
    </row>
    <row r="74" spans="1:23" ht="78" customHeight="1">
      <c r="A74" s="529"/>
      <c r="C74" s="522" t="s">
        <v>48</v>
      </c>
      <c r="D74" s="522"/>
      <c r="E74" s="522"/>
      <c r="F74" s="522"/>
      <c r="G74" s="522"/>
      <c r="H74" s="522"/>
      <c r="I74" s="522"/>
      <c r="J74" s="522"/>
      <c r="K74" s="522"/>
      <c r="L74" s="522"/>
      <c r="M74" s="522"/>
      <c r="N74" s="522"/>
      <c r="O74" s="522"/>
      <c r="P74" s="522"/>
      <c r="Q74" s="197">
        <v>30</v>
      </c>
      <c r="R74" s="11"/>
      <c r="S74" s="11"/>
      <c r="T74" s="6"/>
      <c r="U74" s="6"/>
      <c r="V74" s="6"/>
      <c r="W74" s="4"/>
    </row>
    <row r="75" spans="1:23" ht="24.95" customHeight="1">
      <c r="A75" s="529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529"/>
      <c r="C76" s="522" t="s">
        <v>49</v>
      </c>
      <c r="D76" s="522"/>
      <c r="E76" s="522"/>
      <c r="F76" s="522"/>
      <c r="G76" s="522"/>
      <c r="H76" s="522"/>
      <c r="I76" s="522"/>
      <c r="J76" s="522"/>
      <c r="K76" s="522"/>
      <c r="L76" s="522"/>
      <c r="M76" s="522"/>
      <c r="N76" s="522"/>
      <c r="O76" s="522"/>
      <c r="P76" s="522"/>
      <c r="Q76" s="197">
        <v>31</v>
      </c>
      <c r="R76" s="5"/>
      <c r="S76" s="5"/>
      <c r="T76" s="5"/>
      <c r="U76" s="5"/>
      <c r="V76" s="5"/>
      <c r="W76" s="5"/>
    </row>
    <row r="77" spans="1:23" ht="24.95" customHeight="1">
      <c r="A77" s="529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529"/>
      <c r="C78" s="522" t="s">
        <v>50</v>
      </c>
      <c r="D78" s="522"/>
      <c r="E78" s="522"/>
      <c r="F78" s="522"/>
      <c r="G78" s="522"/>
      <c r="H78" s="522"/>
      <c r="I78" s="522"/>
      <c r="J78" s="522"/>
      <c r="K78" s="522"/>
      <c r="L78" s="522"/>
      <c r="M78" s="522"/>
      <c r="N78" s="522"/>
      <c r="O78" s="522"/>
      <c r="P78" s="522"/>
      <c r="Q78" s="223">
        <v>32</v>
      </c>
      <c r="R78" s="6"/>
      <c r="S78" s="6"/>
      <c r="T78" s="6"/>
      <c r="U78" s="6"/>
      <c r="V78" s="6"/>
      <c r="W78" s="10"/>
    </row>
    <row r="79" spans="1:23" ht="24.95" customHeight="1">
      <c r="A79" s="529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529"/>
      <c r="C80" s="522" t="s">
        <v>568</v>
      </c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/>
      <c r="O80" s="522"/>
      <c r="P80" s="522"/>
      <c r="Q80" s="197">
        <v>33</v>
      </c>
      <c r="R80" s="5"/>
      <c r="S80" s="5"/>
      <c r="T80" s="5"/>
      <c r="U80" s="5"/>
      <c r="V80" s="5"/>
      <c r="W80" s="5"/>
    </row>
    <row r="81" spans="1:23" ht="24.95" customHeight="1">
      <c r="A81" s="529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529"/>
      <c r="C82" s="526" t="s">
        <v>25</v>
      </c>
      <c r="D82" s="526"/>
      <c r="E82" s="526"/>
      <c r="F82" s="526"/>
      <c r="G82" s="526"/>
      <c r="H82" s="526"/>
      <c r="I82" s="526"/>
      <c r="J82" s="526"/>
      <c r="K82" s="526"/>
      <c r="L82" s="526"/>
      <c r="M82" s="526"/>
      <c r="N82" s="526"/>
      <c r="O82" s="526"/>
      <c r="P82" s="526"/>
      <c r="Q82" s="205"/>
      <c r="R82" s="5"/>
      <c r="S82" s="5"/>
      <c r="T82" s="5"/>
      <c r="U82" s="5"/>
      <c r="V82" s="5"/>
      <c r="W82" s="5"/>
    </row>
    <row r="83" spans="1:23" ht="24.95" customHeight="1">
      <c r="A83" s="529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529"/>
      <c r="C84" s="528" t="s">
        <v>26</v>
      </c>
      <c r="D84" s="528"/>
      <c r="E84" s="528"/>
      <c r="F84" s="528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229">
        <v>34</v>
      </c>
      <c r="R84" s="42"/>
      <c r="S84" s="42"/>
      <c r="T84" s="42"/>
      <c r="U84" s="42"/>
      <c r="V84" s="42"/>
      <c r="W84" s="4"/>
    </row>
    <row r="85" spans="1:23" ht="24.95" customHeight="1">
      <c r="A85" s="529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529"/>
      <c r="C86" s="528" t="s">
        <v>27</v>
      </c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197">
        <v>35</v>
      </c>
      <c r="R86" s="5"/>
      <c r="S86" s="5"/>
      <c r="T86" s="5"/>
      <c r="U86" s="5"/>
      <c r="V86" s="5"/>
      <c r="W86" s="5"/>
    </row>
    <row r="87" spans="1:23" ht="24.95" customHeight="1">
      <c r="A87" s="529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529"/>
      <c r="C88" s="528" t="s">
        <v>28</v>
      </c>
      <c r="D88" s="528"/>
      <c r="E88" s="528"/>
      <c r="F88" s="528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197">
        <v>36</v>
      </c>
      <c r="R88" s="5"/>
      <c r="S88" s="5"/>
      <c r="T88" s="5"/>
      <c r="U88" s="5"/>
      <c r="V88" s="5"/>
      <c r="W88" s="5"/>
    </row>
    <row r="89" spans="1:23" ht="24.95" customHeight="1">
      <c r="A89" s="529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29"/>
      <c r="C90" s="528" t="s">
        <v>29</v>
      </c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197">
        <v>37</v>
      </c>
    </row>
    <row r="91" spans="1:23" ht="24.95" customHeight="1">
      <c r="A91" s="529"/>
      <c r="J91" s="23"/>
      <c r="K91" s="23"/>
      <c r="L91" s="21"/>
      <c r="M91" s="21"/>
      <c r="N91" s="21"/>
      <c r="O91" s="24"/>
    </row>
    <row r="92" spans="1:23" ht="78" customHeight="1">
      <c r="A92" s="529"/>
      <c r="C92" s="528" t="s">
        <v>30</v>
      </c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197">
        <v>38</v>
      </c>
    </row>
    <row r="93" spans="1:23" ht="24.95" customHeight="1">
      <c r="A93" s="529"/>
    </row>
    <row r="94" spans="1:23" ht="78" customHeight="1">
      <c r="A94" s="529"/>
      <c r="C94" s="528" t="s">
        <v>31</v>
      </c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197">
        <v>39</v>
      </c>
    </row>
    <row r="95" spans="1:23" ht="24.95" customHeight="1">
      <c r="A95" s="529"/>
    </row>
    <row r="96" spans="1:23" ht="78" customHeight="1">
      <c r="A96" s="529"/>
      <c r="C96" s="528" t="s">
        <v>32</v>
      </c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197">
        <v>40</v>
      </c>
    </row>
    <row r="97" spans="1:17" ht="24.95" customHeight="1">
      <c r="A97" s="529"/>
    </row>
    <row r="98" spans="1:17" ht="78" customHeight="1">
      <c r="A98" s="529"/>
      <c r="C98" s="528" t="s">
        <v>33</v>
      </c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197">
        <v>41</v>
      </c>
    </row>
    <row r="99" spans="1:17" ht="24.95" customHeight="1">
      <c r="A99" s="529"/>
    </row>
    <row r="100" spans="1:17" ht="78" customHeight="1">
      <c r="A100" s="529"/>
      <c r="C100" s="528" t="s">
        <v>34</v>
      </c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197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408E8-6F28-4D3F-9BA2-89A8F845364D}">
  <dimension ref="A1:AX55"/>
  <sheetViews>
    <sheetView view="pageBreakPreview" topLeftCell="A29" zoomScale="60" zoomScaleNormal="100" workbookViewId="0">
      <selection activeCell="A50" sqref="A50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8.42578125" style="54" customWidth="1"/>
    <col min="9" max="14" width="7.42578125" style="54" customWidth="1"/>
    <col min="15" max="15" width="8.42578125" style="54" customWidth="1"/>
    <col min="16" max="20" width="7.42578125" style="54" customWidth="1"/>
    <col min="21" max="21" width="8.140625" style="54" customWidth="1"/>
    <col min="22" max="29" width="7.42578125" style="54" customWidth="1"/>
    <col min="30" max="30" width="9.140625" style="54" customWidth="1"/>
    <col min="31" max="39" width="7.42578125" style="54" customWidth="1"/>
    <col min="40" max="40" width="9.140625" style="54" customWidth="1"/>
    <col min="41" max="46" width="7.42578125" style="54" customWidth="1"/>
    <col min="47" max="47" width="11.7109375" style="54" customWidth="1"/>
    <col min="48" max="48" width="7.42578125" style="54" customWidth="1"/>
    <col min="49" max="49" width="1.7109375" style="54" customWidth="1"/>
    <col min="50" max="50" width="11.85546875" style="54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80" t="s">
        <v>447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/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/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</row>
    <row r="3" spans="1:50" ht="30" customHeight="1">
      <c r="A3" s="580" t="str">
        <f>UPPER(CONCATENATE("Diciembre 2023"))</f>
        <v>DICIEMBRE 2023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580"/>
      <c r="AM3" s="580"/>
      <c r="AN3" s="580"/>
      <c r="AO3" s="580"/>
      <c r="AP3" s="580"/>
      <c r="AQ3" s="580"/>
      <c r="AR3" s="580"/>
      <c r="AS3" s="580"/>
      <c r="AT3" s="580"/>
      <c r="AU3" s="580"/>
      <c r="AV3" s="580"/>
      <c r="AW3" s="580"/>
      <c r="AX3" s="580"/>
    </row>
    <row r="4" spans="1:50">
      <c r="A4" s="55"/>
    </row>
    <row r="5" spans="1:50" ht="24.95" customHeight="1">
      <c r="A5" s="578" t="s">
        <v>399</v>
      </c>
      <c r="B5" s="160"/>
      <c r="C5" s="575" t="s">
        <v>284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Z5" s="576"/>
      <c r="AA5" s="576"/>
      <c r="AB5" s="576"/>
      <c r="AC5" s="576"/>
      <c r="AD5" s="576"/>
      <c r="AE5" s="576"/>
      <c r="AF5" s="576"/>
      <c r="AG5" s="576"/>
      <c r="AH5" s="576"/>
      <c r="AI5" s="576"/>
      <c r="AJ5" s="576"/>
      <c r="AK5" s="576"/>
      <c r="AL5" s="576"/>
      <c r="AM5" s="576"/>
      <c r="AN5" s="576"/>
      <c r="AO5" s="576"/>
      <c r="AP5" s="576"/>
      <c r="AQ5" s="576"/>
      <c r="AR5" s="576"/>
      <c r="AS5" s="576"/>
      <c r="AT5" s="576"/>
      <c r="AU5" s="576"/>
      <c r="AV5" s="577"/>
      <c r="AW5" s="67"/>
      <c r="AX5" s="578" t="s">
        <v>90</v>
      </c>
    </row>
    <row r="6" spans="1:50" ht="309.75" customHeight="1">
      <c r="A6" s="579"/>
      <c r="B6" s="67"/>
      <c r="C6" s="257" t="s">
        <v>55</v>
      </c>
      <c r="D6" s="257" t="s">
        <v>56</v>
      </c>
      <c r="E6" s="257" t="s">
        <v>57</v>
      </c>
      <c r="F6" s="257" t="s">
        <v>58</v>
      </c>
      <c r="G6" s="257" t="s">
        <v>61</v>
      </c>
      <c r="H6" s="257" t="s">
        <v>62</v>
      </c>
      <c r="I6" s="257" t="s">
        <v>63</v>
      </c>
      <c r="J6" s="257" t="s">
        <v>59</v>
      </c>
      <c r="K6" s="257" t="s">
        <v>60</v>
      </c>
      <c r="L6" s="257" t="s">
        <v>64</v>
      </c>
      <c r="M6" s="257" t="s">
        <v>69</v>
      </c>
      <c r="N6" s="257" t="s">
        <v>65</v>
      </c>
      <c r="O6" s="257" t="s">
        <v>66</v>
      </c>
      <c r="P6" s="257" t="s">
        <v>67</v>
      </c>
      <c r="Q6" s="257" t="s">
        <v>68</v>
      </c>
      <c r="R6" s="257" t="s">
        <v>70</v>
      </c>
      <c r="S6" s="257" t="s">
        <v>71</v>
      </c>
      <c r="T6" s="257" t="s">
        <v>72</v>
      </c>
      <c r="U6" s="257" t="s">
        <v>73</v>
      </c>
      <c r="V6" s="257" t="s">
        <v>74</v>
      </c>
      <c r="W6" s="257" t="s">
        <v>75</v>
      </c>
      <c r="X6" s="257" t="s">
        <v>76</v>
      </c>
      <c r="Y6" s="257" t="s">
        <v>77</v>
      </c>
      <c r="Z6" s="257" t="s">
        <v>78</v>
      </c>
      <c r="AA6" s="257" t="s">
        <v>79</v>
      </c>
      <c r="AB6" s="257" t="s">
        <v>80</v>
      </c>
      <c r="AC6" s="257" t="s">
        <v>81</v>
      </c>
      <c r="AD6" s="257" t="s">
        <v>82</v>
      </c>
      <c r="AE6" s="257" t="s">
        <v>83</v>
      </c>
      <c r="AF6" s="257" t="s">
        <v>84</v>
      </c>
      <c r="AG6" s="257" t="s">
        <v>85</v>
      </c>
      <c r="AH6" s="257" t="s">
        <v>86</v>
      </c>
      <c r="AI6" s="257" t="s">
        <v>403</v>
      </c>
      <c r="AJ6" s="257" t="s">
        <v>404</v>
      </c>
      <c r="AK6" s="257" t="s">
        <v>405</v>
      </c>
      <c r="AL6" s="257" t="s">
        <v>406</v>
      </c>
      <c r="AM6" s="257" t="s">
        <v>407</v>
      </c>
      <c r="AN6" s="257" t="s">
        <v>408</v>
      </c>
      <c r="AO6" s="257" t="s">
        <v>409</v>
      </c>
      <c r="AP6" s="257" t="s">
        <v>410</v>
      </c>
      <c r="AQ6" s="257" t="s">
        <v>411</v>
      </c>
      <c r="AR6" s="257" t="s">
        <v>400</v>
      </c>
      <c r="AS6" s="257" t="s">
        <v>401</v>
      </c>
      <c r="AT6" s="257" t="s">
        <v>402</v>
      </c>
      <c r="AU6" s="257" t="s">
        <v>183</v>
      </c>
      <c r="AV6" s="257" t="s">
        <v>193</v>
      </c>
      <c r="AW6" s="67"/>
      <c r="AX6" s="579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60" t="s">
        <v>412</v>
      </c>
      <c r="B8" s="55"/>
      <c r="C8" s="581"/>
      <c r="D8" s="582"/>
      <c r="E8" s="582"/>
      <c r="F8" s="582"/>
      <c r="G8" s="582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82"/>
      <c r="S8" s="582"/>
      <c r="T8" s="582"/>
      <c r="U8" s="582"/>
      <c r="V8" s="582"/>
      <c r="W8" s="582"/>
      <c r="X8" s="582"/>
      <c r="Y8" s="582"/>
      <c r="Z8" s="582"/>
      <c r="AA8" s="582"/>
      <c r="AB8" s="582"/>
      <c r="AC8" s="582"/>
      <c r="AD8" s="582"/>
      <c r="AE8" s="582"/>
      <c r="AF8" s="582"/>
      <c r="AG8" s="582"/>
      <c r="AH8" s="582"/>
      <c r="AI8" s="582"/>
      <c r="AJ8" s="582"/>
      <c r="AK8" s="582"/>
      <c r="AL8" s="582"/>
      <c r="AM8" s="582"/>
      <c r="AN8" s="582"/>
      <c r="AO8" s="582"/>
      <c r="AP8" s="582"/>
      <c r="AQ8" s="582"/>
      <c r="AR8" s="582"/>
      <c r="AS8" s="582"/>
      <c r="AT8" s="582"/>
      <c r="AU8" s="582"/>
      <c r="AV8" s="583"/>
      <c r="AW8" s="55"/>
      <c r="AX8" s="259">
        <v>5433</v>
      </c>
    </row>
    <row r="9" spans="1:50" ht="33" customHeight="1">
      <c r="A9" s="266" t="s">
        <v>413</v>
      </c>
      <c r="B9" s="55"/>
      <c r="C9" s="261">
        <v>89</v>
      </c>
      <c r="D9" s="261">
        <v>38</v>
      </c>
      <c r="E9" s="261">
        <v>3</v>
      </c>
      <c r="F9" s="261">
        <v>16</v>
      </c>
      <c r="G9" s="261">
        <v>21</v>
      </c>
      <c r="H9" s="261">
        <v>407</v>
      </c>
      <c r="I9" s="261">
        <v>65</v>
      </c>
      <c r="J9" s="261">
        <v>93</v>
      </c>
      <c r="K9" s="261">
        <v>19</v>
      </c>
      <c r="L9" s="261">
        <v>13</v>
      </c>
      <c r="M9" s="261">
        <v>24</v>
      </c>
      <c r="N9" s="261">
        <v>30</v>
      </c>
      <c r="O9" s="261">
        <v>72</v>
      </c>
      <c r="P9" s="261">
        <v>26</v>
      </c>
      <c r="Q9" s="261">
        <v>10</v>
      </c>
      <c r="R9" s="261">
        <v>104</v>
      </c>
      <c r="S9" s="261">
        <v>37</v>
      </c>
      <c r="T9" s="261">
        <v>9</v>
      </c>
      <c r="U9" s="261">
        <v>21</v>
      </c>
      <c r="V9" s="261">
        <v>20</v>
      </c>
      <c r="W9" s="261">
        <v>228</v>
      </c>
      <c r="X9" s="261">
        <v>81</v>
      </c>
      <c r="Y9" s="261">
        <v>49</v>
      </c>
      <c r="Z9" s="261">
        <v>7</v>
      </c>
      <c r="AA9" s="261">
        <v>107</v>
      </c>
      <c r="AB9" s="261">
        <v>12</v>
      </c>
      <c r="AC9" s="261">
        <v>8</v>
      </c>
      <c r="AD9" s="261">
        <v>46</v>
      </c>
      <c r="AE9" s="261">
        <v>10</v>
      </c>
      <c r="AF9" s="261">
        <v>39</v>
      </c>
      <c r="AG9" s="261">
        <v>16</v>
      </c>
      <c r="AH9" s="261">
        <v>45</v>
      </c>
      <c r="AI9" s="261">
        <v>5</v>
      </c>
      <c r="AJ9" s="261">
        <v>12</v>
      </c>
      <c r="AK9" s="261"/>
      <c r="AL9" s="261">
        <v>92</v>
      </c>
      <c r="AM9" s="261"/>
      <c r="AN9" s="261">
        <v>531</v>
      </c>
      <c r="AO9" s="261"/>
      <c r="AP9" s="261">
        <v>2</v>
      </c>
      <c r="AQ9" s="261">
        <v>41</v>
      </c>
      <c r="AR9" s="261">
        <v>280</v>
      </c>
      <c r="AS9" s="261">
        <v>1</v>
      </c>
      <c r="AT9" s="261">
        <v>506</v>
      </c>
      <c r="AU9" s="261">
        <v>582</v>
      </c>
      <c r="AV9" s="261">
        <v>4</v>
      </c>
      <c r="AW9" s="55"/>
      <c r="AX9" s="258">
        <v>3821</v>
      </c>
    </row>
    <row r="10" spans="1:50" ht="33" customHeight="1">
      <c r="A10" s="99" t="s">
        <v>414</v>
      </c>
      <c r="B10" s="55"/>
      <c r="C10" s="128">
        <v>46</v>
      </c>
      <c r="D10" s="128">
        <v>102</v>
      </c>
      <c r="E10" s="128">
        <v>4</v>
      </c>
      <c r="F10" s="128"/>
      <c r="G10" s="128">
        <v>3</v>
      </c>
      <c r="H10" s="128">
        <v>10</v>
      </c>
      <c r="I10" s="128">
        <v>24</v>
      </c>
      <c r="J10" s="128">
        <v>30</v>
      </c>
      <c r="K10" s="128"/>
      <c r="L10" s="128">
        <v>27</v>
      </c>
      <c r="M10" s="128">
        <v>2</v>
      </c>
      <c r="N10" s="128">
        <v>18</v>
      </c>
      <c r="O10" s="128">
        <v>19</v>
      </c>
      <c r="P10" s="128">
        <v>20</v>
      </c>
      <c r="Q10" s="128">
        <v>7</v>
      </c>
      <c r="R10" s="128"/>
      <c r="S10" s="128">
        <v>97</v>
      </c>
      <c r="T10" s="128">
        <v>28</v>
      </c>
      <c r="U10" s="128"/>
      <c r="V10" s="128"/>
      <c r="W10" s="128">
        <v>22</v>
      </c>
      <c r="X10" s="128">
        <v>10</v>
      </c>
      <c r="Y10" s="128">
        <v>2</v>
      </c>
      <c r="Z10" s="128">
        <v>233</v>
      </c>
      <c r="AA10" s="128">
        <v>82</v>
      </c>
      <c r="AB10" s="128"/>
      <c r="AC10" s="128">
        <v>4</v>
      </c>
      <c r="AD10" s="128">
        <v>26</v>
      </c>
      <c r="AE10" s="128"/>
      <c r="AF10" s="128">
        <v>9</v>
      </c>
      <c r="AG10" s="128">
        <v>3</v>
      </c>
      <c r="AH10" s="128">
        <v>11</v>
      </c>
      <c r="AI10" s="128">
        <v>16</v>
      </c>
      <c r="AJ10" s="128"/>
      <c r="AK10" s="128">
        <v>218</v>
      </c>
      <c r="AL10" s="128">
        <v>2</v>
      </c>
      <c r="AM10" s="128">
        <v>1</v>
      </c>
      <c r="AN10" s="128">
        <v>87</v>
      </c>
      <c r="AO10" s="128">
        <v>22</v>
      </c>
      <c r="AP10" s="128"/>
      <c r="AQ10" s="128">
        <v>23</v>
      </c>
      <c r="AR10" s="128">
        <v>4</v>
      </c>
      <c r="AS10" s="128">
        <v>76</v>
      </c>
      <c r="AT10" s="128">
        <v>50</v>
      </c>
      <c r="AU10" s="128"/>
      <c r="AV10" s="128">
        <v>2</v>
      </c>
      <c r="AW10" s="55"/>
      <c r="AX10" s="62">
        <v>1340</v>
      </c>
    </row>
    <row r="11" spans="1:50" ht="33" customHeight="1">
      <c r="A11" s="99" t="s">
        <v>415</v>
      </c>
      <c r="B11" s="55"/>
      <c r="C11" s="128">
        <v>4</v>
      </c>
      <c r="D11" s="128">
        <v>10</v>
      </c>
      <c r="E11" s="128">
        <v>3</v>
      </c>
      <c r="F11" s="128">
        <v>2</v>
      </c>
      <c r="G11" s="128">
        <v>8</v>
      </c>
      <c r="H11" s="128">
        <v>14</v>
      </c>
      <c r="I11" s="128">
        <v>11</v>
      </c>
      <c r="J11" s="128">
        <v>4</v>
      </c>
      <c r="K11" s="128">
        <v>2</v>
      </c>
      <c r="L11" s="128"/>
      <c r="M11" s="128">
        <v>17</v>
      </c>
      <c r="N11" s="128">
        <v>5</v>
      </c>
      <c r="O11" s="128">
        <v>6</v>
      </c>
      <c r="P11" s="128">
        <v>6</v>
      </c>
      <c r="Q11" s="128">
        <v>14</v>
      </c>
      <c r="R11" s="128">
        <v>1</v>
      </c>
      <c r="S11" s="128">
        <v>3</v>
      </c>
      <c r="T11" s="128">
        <v>2</v>
      </c>
      <c r="U11" s="128">
        <v>1</v>
      </c>
      <c r="V11" s="128"/>
      <c r="W11" s="128">
        <v>7</v>
      </c>
      <c r="X11" s="128">
        <v>4</v>
      </c>
      <c r="Y11" s="128">
        <v>12</v>
      </c>
      <c r="Z11" s="128">
        <v>5</v>
      </c>
      <c r="AA11" s="128">
        <v>8</v>
      </c>
      <c r="AB11" s="128">
        <v>12</v>
      </c>
      <c r="AC11" s="128">
        <v>9</v>
      </c>
      <c r="AD11" s="128">
        <v>3</v>
      </c>
      <c r="AE11" s="128">
        <v>1</v>
      </c>
      <c r="AF11" s="128">
        <v>16</v>
      </c>
      <c r="AG11" s="128">
        <v>4</v>
      </c>
      <c r="AH11" s="128">
        <v>1</v>
      </c>
      <c r="AI11" s="128">
        <v>3</v>
      </c>
      <c r="AJ11" s="128">
        <v>2</v>
      </c>
      <c r="AK11" s="128">
        <v>2</v>
      </c>
      <c r="AL11" s="128"/>
      <c r="AM11" s="128">
        <v>1</v>
      </c>
      <c r="AN11" s="128"/>
      <c r="AO11" s="128">
        <v>11</v>
      </c>
      <c r="AP11" s="128">
        <v>2</v>
      </c>
      <c r="AQ11" s="128">
        <v>3</v>
      </c>
      <c r="AR11" s="128">
        <v>3</v>
      </c>
      <c r="AS11" s="128"/>
      <c r="AT11" s="128">
        <v>1</v>
      </c>
      <c r="AU11" s="128"/>
      <c r="AV11" s="128"/>
      <c r="AW11" s="55"/>
      <c r="AX11" s="61">
        <v>223</v>
      </c>
    </row>
    <row r="12" spans="1:50" ht="33" customHeight="1">
      <c r="A12" s="99" t="s">
        <v>416</v>
      </c>
      <c r="B12" s="55"/>
      <c r="C12" s="128"/>
      <c r="D12" s="128"/>
      <c r="E12" s="128"/>
      <c r="F12" s="128"/>
      <c r="G12" s="128"/>
      <c r="H12" s="128">
        <v>6</v>
      </c>
      <c r="I12" s="128">
        <v>1</v>
      </c>
      <c r="J12" s="128"/>
      <c r="K12" s="128"/>
      <c r="L12" s="128">
        <v>3</v>
      </c>
      <c r="M12" s="128">
        <v>3</v>
      </c>
      <c r="N12" s="128">
        <v>1</v>
      </c>
      <c r="O12" s="128">
        <v>2</v>
      </c>
      <c r="P12" s="128">
        <v>3</v>
      </c>
      <c r="Q12" s="128">
        <v>1</v>
      </c>
      <c r="R12" s="128"/>
      <c r="S12" s="128">
        <v>1</v>
      </c>
      <c r="T12" s="128"/>
      <c r="U12" s="128">
        <v>2</v>
      </c>
      <c r="V12" s="128"/>
      <c r="W12" s="128">
        <v>1</v>
      </c>
      <c r="X12" s="128">
        <v>1</v>
      </c>
      <c r="Y12" s="128">
        <v>1</v>
      </c>
      <c r="Z12" s="128">
        <v>2</v>
      </c>
      <c r="AA12" s="128">
        <v>3</v>
      </c>
      <c r="AB12" s="128"/>
      <c r="AC12" s="128"/>
      <c r="AD12" s="128">
        <v>4</v>
      </c>
      <c r="AE12" s="128"/>
      <c r="AF12" s="128">
        <v>2</v>
      </c>
      <c r="AG12" s="128">
        <v>1</v>
      </c>
      <c r="AH12" s="128"/>
      <c r="AI12" s="128"/>
      <c r="AJ12" s="128">
        <v>5</v>
      </c>
      <c r="AK12" s="128"/>
      <c r="AL12" s="128"/>
      <c r="AM12" s="128"/>
      <c r="AN12" s="128"/>
      <c r="AO12" s="128"/>
      <c r="AP12" s="128">
        <v>1</v>
      </c>
      <c r="AQ12" s="128">
        <v>2</v>
      </c>
      <c r="AR12" s="128">
        <v>1</v>
      </c>
      <c r="AS12" s="128">
        <v>1</v>
      </c>
      <c r="AT12" s="128">
        <v>1</v>
      </c>
      <c r="AU12" s="128"/>
      <c r="AV12" s="128"/>
      <c r="AW12" s="55"/>
      <c r="AX12" s="61">
        <v>49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60" t="s">
        <v>417</v>
      </c>
      <c r="B14" s="55"/>
      <c r="C14" s="581"/>
      <c r="D14" s="582"/>
      <c r="E14" s="582"/>
      <c r="F14" s="582"/>
      <c r="G14" s="582"/>
      <c r="H14" s="582"/>
      <c r="I14" s="582"/>
      <c r="J14" s="582"/>
      <c r="K14" s="582"/>
      <c r="L14" s="582"/>
      <c r="M14" s="582"/>
      <c r="N14" s="582"/>
      <c r="O14" s="582"/>
      <c r="P14" s="582"/>
      <c r="Q14" s="582"/>
      <c r="R14" s="582"/>
      <c r="S14" s="582"/>
      <c r="T14" s="582"/>
      <c r="U14" s="582"/>
      <c r="V14" s="582"/>
      <c r="W14" s="582"/>
      <c r="X14" s="582"/>
      <c r="Y14" s="582"/>
      <c r="Z14" s="582"/>
      <c r="AA14" s="582"/>
      <c r="AB14" s="582"/>
      <c r="AC14" s="582"/>
      <c r="AD14" s="582"/>
      <c r="AE14" s="582"/>
      <c r="AF14" s="582"/>
      <c r="AG14" s="582"/>
      <c r="AH14" s="582"/>
      <c r="AI14" s="582"/>
      <c r="AJ14" s="582"/>
      <c r="AK14" s="582"/>
      <c r="AL14" s="582"/>
      <c r="AM14" s="582"/>
      <c r="AN14" s="582"/>
      <c r="AO14" s="582"/>
      <c r="AP14" s="582"/>
      <c r="AQ14" s="582"/>
      <c r="AR14" s="582"/>
      <c r="AS14" s="582"/>
      <c r="AT14" s="582"/>
      <c r="AU14" s="582"/>
      <c r="AV14" s="583"/>
      <c r="AW14" s="55"/>
      <c r="AX14" s="259">
        <v>519</v>
      </c>
    </row>
    <row r="15" spans="1:50" ht="33" customHeight="1">
      <c r="A15" s="266" t="s">
        <v>418</v>
      </c>
      <c r="B15" s="55"/>
      <c r="C15" s="128">
        <v>7</v>
      </c>
      <c r="D15" s="128">
        <v>3</v>
      </c>
      <c r="E15" s="128">
        <v>1</v>
      </c>
      <c r="F15" s="128">
        <v>14</v>
      </c>
      <c r="G15" s="128">
        <v>7</v>
      </c>
      <c r="H15" s="128">
        <v>28</v>
      </c>
      <c r="I15" s="128">
        <v>57</v>
      </c>
      <c r="J15" s="128">
        <v>6</v>
      </c>
      <c r="K15" s="128">
        <v>2</v>
      </c>
      <c r="L15" s="128">
        <v>2</v>
      </c>
      <c r="M15" s="128">
        <v>14</v>
      </c>
      <c r="N15" s="128">
        <v>7</v>
      </c>
      <c r="O15" s="128">
        <v>12</v>
      </c>
      <c r="P15" s="128">
        <v>3</v>
      </c>
      <c r="Q15" s="128">
        <v>11</v>
      </c>
      <c r="R15" s="128">
        <v>4</v>
      </c>
      <c r="S15" s="128">
        <v>5</v>
      </c>
      <c r="T15" s="128">
        <v>1</v>
      </c>
      <c r="U15" s="128">
        <v>7</v>
      </c>
      <c r="V15" s="128">
        <v>3</v>
      </c>
      <c r="W15" s="128">
        <v>18</v>
      </c>
      <c r="X15" s="128">
        <v>18</v>
      </c>
      <c r="Y15" s="128"/>
      <c r="Z15" s="128">
        <v>5</v>
      </c>
      <c r="AA15" s="128">
        <v>5</v>
      </c>
      <c r="AB15" s="128">
        <v>6</v>
      </c>
      <c r="AC15" s="128">
        <v>3</v>
      </c>
      <c r="AD15" s="128">
        <v>20</v>
      </c>
      <c r="AE15" s="128">
        <v>2</v>
      </c>
      <c r="AF15" s="128">
        <v>15</v>
      </c>
      <c r="AG15" s="128">
        <v>1</v>
      </c>
      <c r="AH15" s="128">
        <v>3</v>
      </c>
      <c r="AI15" s="128">
        <v>8</v>
      </c>
      <c r="AJ15" s="128">
        <v>17</v>
      </c>
      <c r="AK15" s="128">
        <v>9</v>
      </c>
      <c r="AL15" s="128">
        <v>1</v>
      </c>
      <c r="AM15" s="128">
        <v>3</v>
      </c>
      <c r="AN15" s="128">
        <v>11</v>
      </c>
      <c r="AO15" s="128">
        <v>6</v>
      </c>
      <c r="AP15" s="128">
        <v>2</v>
      </c>
      <c r="AQ15" s="128">
        <v>6</v>
      </c>
      <c r="AR15" s="128">
        <v>1</v>
      </c>
      <c r="AS15" s="128">
        <v>8</v>
      </c>
      <c r="AT15" s="128">
        <v>14</v>
      </c>
      <c r="AU15" s="128">
        <v>5</v>
      </c>
      <c r="AV15" s="128">
        <v>7</v>
      </c>
      <c r="AW15" s="55"/>
      <c r="AX15" s="61">
        <v>388</v>
      </c>
    </row>
    <row r="16" spans="1:50" ht="33" customHeight="1">
      <c r="A16" s="99" t="s">
        <v>419</v>
      </c>
      <c r="B16" s="55"/>
      <c r="C16" s="128">
        <v>1</v>
      </c>
      <c r="D16" s="128"/>
      <c r="E16" s="128"/>
      <c r="F16" s="128"/>
      <c r="G16" s="128"/>
      <c r="H16" s="128">
        <v>2</v>
      </c>
      <c r="I16" s="128">
        <v>1</v>
      </c>
      <c r="J16" s="128">
        <v>2</v>
      </c>
      <c r="K16" s="128">
        <v>1</v>
      </c>
      <c r="L16" s="128"/>
      <c r="M16" s="128">
        <v>1</v>
      </c>
      <c r="N16" s="128">
        <v>1</v>
      </c>
      <c r="O16" s="128">
        <v>1</v>
      </c>
      <c r="P16" s="128"/>
      <c r="Q16" s="128">
        <v>1</v>
      </c>
      <c r="R16" s="128"/>
      <c r="S16" s="128">
        <v>4</v>
      </c>
      <c r="T16" s="128">
        <v>1</v>
      </c>
      <c r="U16" s="128">
        <v>21</v>
      </c>
      <c r="V16" s="128"/>
      <c r="W16" s="128"/>
      <c r="X16" s="128">
        <v>5</v>
      </c>
      <c r="Y16" s="128"/>
      <c r="Z16" s="128">
        <v>3</v>
      </c>
      <c r="AA16" s="128"/>
      <c r="AB16" s="128">
        <v>2</v>
      </c>
      <c r="AC16" s="128">
        <v>1</v>
      </c>
      <c r="AD16" s="128">
        <v>6</v>
      </c>
      <c r="AE16" s="128"/>
      <c r="AF16" s="128">
        <v>3</v>
      </c>
      <c r="AG16" s="128">
        <v>1</v>
      </c>
      <c r="AH16" s="128">
        <v>2</v>
      </c>
      <c r="AI16" s="128">
        <v>1</v>
      </c>
      <c r="AJ16" s="128">
        <v>1</v>
      </c>
      <c r="AK16" s="128">
        <v>2</v>
      </c>
      <c r="AL16" s="128"/>
      <c r="AM16" s="128"/>
      <c r="AN16" s="128">
        <v>1</v>
      </c>
      <c r="AO16" s="128"/>
      <c r="AP16" s="128">
        <v>6</v>
      </c>
      <c r="AQ16" s="128">
        <v>4</v>
      </c>
      <c r="AR16" s="128">
        <v>2</v>
      </c>
      <c r="AS16" s="128">
        <v>3</v>
      </c>
      <c r="AT16" s="128">
        <v>1</v>
      </c>
      <c r="AU16" s="128">
        <v>2</v>
      </c>
      <c r="AV16" s="128">
        <v>2</v>
      </c>
      <c r="AW16" s="55"/>
      <c r="AX16" s="61">
        <v>85</v>
      </c>
    </row>
    <row r="17" spans="1:50" ht="33" customHeight="1">
      <c r="A17" s="99" t="s">
        <v>420</v>
      </c>
      <c r="B17" s="55"/>
      <c r="C17" s="128"/>
      <c r="D17" s="128">
        <v>1</v>
      </c>
      <c r="E17" s="128"/>
      <c r="F17" s="128"/>
      <c r="G17" s="128"/>
      <c r="H17" s="128">
        <v>5</v>
      </c>
      <c r="I17" s="128">
        <v>1</v>
      </c>
      <c r="J17" s="128"/>
      <c r="K17" s="128"/>
      <c r="L17" s="128">
        <v>4</v>
      </c>
      <c r="M17" s="128">
        <v>1</v>
      </c>
      <c r="N17" s="128">
        <v>2</v>
      </c>
      <c r="O17" s="128"/>
      <c r="P17" s="128">
        <v>3</v>
      </c>
      <c r="Q17" s="128"/>
      <c r="R17" s="128"/>
      <c r="S17" s="128">
        <v>2</v>
      </c>
      <c r="T17" s="128"/>
      <c r="U17" s="128">
        <v>4</v>
      </c>
      <c r="V17" s="128">
        <v>3</v>
      </c>
      <c r="W17" s="128">
        <v>1</v>
      </c>
      <c r="X17" s="128"/>
      <c r="Y17" s="128">
        <v>3</v>
      </c>
      <c r="Z17" s="128"/>
      <c r="AA17" s="128">
        <v>1</v>
      </c>
      <c r="AB17" s="128">
        <v>3</v>
      </c>
      <c r="AC17" s="128">
        <v>2</v>
      </c>
      <c r="AD17" s="128"/>
      <c r="AE17" s="128"/>
      <c r="AF17" s="128">
        <v>4</v>
      </c>
      <c r="AG17" s="128">
        <v>1</v>
      </c>
      <c r="AH17" s="128"/>
      <c r="AI17" s="128"/>
      <c r="AJ17" s="128">
        <v>2</v>
      </c>
      <c r="AK17" s="128"/>
      <c r="AL17" s="128"/>
      <c r="AM17" s="128"/>
      <c r="AN17" s="128"/>
      <c r="AO17" s="128"/>
      <c r="AP17" s="128"/>
      <c r="AQ17" s="128"/>
      <c r="AR17" s="128"/>
      <c r="AS17" s="128">
        <v>1</v>
      </c>
      <c r="AT17" s="128"/>
      <c r="AU17" s="128">
        <v>1</v>
      </c>
      <c r="AV17" s="128">
        <v>1</v>
      </c>
      <c r="AW17" s="55"/>
      <c r="AX17" s="61">
        <v>46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60" t="s">
        <v>421</v>
      </c>
      <c r="B19" s="55"/>
      <c r="C19" s="581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2"/>
      <c r="O19" s="582"/>
      <c r="P19" s="582"/>
      <c r="Q19" s="582"/>
      <c r="R19" s="582"/>
      <c r="S19" s="582"/>
      <c r="T19" s="582"/>
      <c r="U19" s="582"/>
      <c r="V19" s="582"/>
      <c r="W19" s="582"/>
      <c r="X19" s="582"/>
      <c r="Y19" s="582"/>
      <c r="Z19" s="582"/>
      <c r="AA19" s="582"/>
      <c r="AB19" s="582"/>
      <c r="AC19" s="582"/>
      <c r="AD19" s="582"/>
      <c r="AE19" s="582"/>
      <c r="AF19" s="582"/>
      <c r="AG19" s="582"/>
      <c r="AH19" s="582"/>
      <c r="AI19" s="582"/>
      <c r="AJ19" s="582"/>
      <c r="AK19" s="582"/>
      <c r="AL19" s="582"/>
      <c r="AM19" s="582"/>
      <c r="AN19" s="582"/>
      <c r="AO19" s="582"/>
      <c r="AP19" s="582"/>
      <c r="AQ19" s="582"/>
      <c r="AR19" s="582"/>
      <c r="AS19" s="582"/>
      <c r="AT19" s="582"/>
      <c r="AU19" s="582"/>
      <c r="AV19" s="583"/>
      <c r="AW19" s="55"/>
      <c r="AX19" s="259">
        <v>108</v>
      </c>
    </row>
    <row r="20" spans="1:50" ht="33" customHeight="1">
      <c r="A20" s="266" t="s">
        <v>422</v>
      </c>
      <c r="B20" s="55"/>
      <c r="C20" s="128">
        <v>1</v>
      </c>
      <c r="D20" s="128">
        <v>1</v>
      </c>
      <c r="E20" s="128">
        <v>1</v>
      </c>
      <c r="F20" s="128"/>
      <c r="G20" s="128">
        <v>3</v>
      </c>
      <c r="H20" s="128">
        <v>8</v>
      </c>
      <c r="I20" s="128">
        <v>4</v>
      </c>
      <c r="J20" s="128">
        <v>2</v>
      </c>
      <c r="K20" s="128"/>
      <c r="L20" s="128">
        <v>1</v>
      </c>
      <c r="M20" s="128">
        <v>2</v>
      </c>
      <c r="N20" s="128">
        <v>1</v>
      </c>
      <c r="O20" s="128">
        <v>8</v>
      </c>
      <c r="P20" s="128">
        <v>1</v>
      </c>
      <c r="Q20" s="128">
        <v>2</v>
      </c>
      <c r="R20" s="128">
        <v>1</v>
      </c>
      <c r="S20" s="128">
        <v>2</v>
      </c>
      <c r="T20" s="128">
        <v>3</v>
      </c>
      <c r="U20" s="128">
        <v>1</v>
      </c>
      <c r="V20" s="128"/>
      <c r="W20" s="128">
        <v>2</v>
      </c>
      <c r="X20" s="128">
        <v>2</v>
      </c>
      <c r="Y20" s="128"/>
      <c r="Z20" s="128">
        <v>1</v>
      </c>
      <c r="AA20" s="128">
        <v>1</v>
      </c>
      <c r="AB20" s="128">
        <v>1</v>
      </c>
      <c r="AC20" s="128">
        <v>3</v>
      </c>
      <c r="AD20" s="128">
        <v>3</v>
      </c>
      <c r="AE20" s="128">
        <v>2</v>
      </c>
      <c r="AF20" s="128">
        <v>6</v>
      </c>
      <c r="AG20" s="128">
        <v>1</v>
      </c>
      <c r="AH20" s="128">
        <v>3</v>
      </c>
      <c r="AI20" s="128">
        <v>1</v>
      </c>
      <c r="AJ20" s="128">
        <v>1</v>
      </c>
      <c r="AK20" s="128">
        <v>1</v>
      </c>
      <c r="AL20" s="128"/>
      <c r="AM20" s="128"/>
      <c r="AN20" s="128"/>
      <c r="AO20" s="128"/>
      <c r="AP20" s="128"/>
      <c r="AQ20" s="128">
        <v>1</v>
      </c>
      <c r="AR20" s="128"/>
      <c r="AS20" s="128">
        <v>1</v>
      </c>
      <c r="AT20" s="128">
        <v>1</v>
      </c>
      <c r="AU20" s="128"/>
      <c r="AV20" s="128">
        <v>1</v>
      </c>
      <c r="AW20" s="55"/>
      <c r="AX20" s="61">
        <v>74</v>
      </c>
    </row>
    <row r="21" spans="1:50" ht="33" customHeight="1">
      <c r="A21" s="99" t="s">
        <v>423</v>
      </c>
      <c r="B21" s="55"/>
      <c r="C21" s="128"/>
      <c r="D21" s="128"/>
      <c r="E21" s="128"/>
      <c r="F21" s="128"/>
      <c r="G21" s="128">
        <v>1</v>
      </c>
      <c r="H21" s="128">
        <v>2</v>
      </c>
      <c r="I21" s="128"/>
      <c r="J21" s="128">
        <v>1</v>
      </c>
      <c r="K21" s="128">
        <v>1</v>
      </c>
      <c r="L21" s="128">
        <v>1</v>
      </c>
      <c r="M21" s="128"/>
      <c r="N21" s="128">
        <v>2</v>
      </c>
      <c r="O21" s="128">
        <v>1</v>
      </c>
      <c r="P21" s="128">
        <v>3</v>
      </c>
      <c r="Q21" s="128">
        <v>1</v>
      </c>
      <c r="R21" s="128">
        <v>2</v>
      </c>
      <c r="S21" s="128"/>
      <c r="T21" s="128">
        <v>2</v>
      </c>
      <c r="U21" s="128">
        <v>5</v>
      </c>
      <c r="V21" s="128">
        <v>1</v>
      </c>
      <c r="W21" s="128">
        <v>1</v>
      </c>
      <c r="X21" s="128"/>
      <c r="Y21" s="128"/>
      <c r="Z21" s="128"/>
      <c r="AA21" s="128"/>
      <c r="AB21" s="128"/>
      <c r="AC21" s="128">
        <v>1</v>
      </c>
      <c r="AD21" s="128">
        <v>1</v>
      </c>
      <c r="AE21" s="128">
        <v>1</v>
      </c>
      <c r="AF21" s="128">
        <v>4</v>
      </c>
      <c r="AG21" s="128"/>
      <c r="AH21" s="128"/>
      <c r="AI21" s="128">
        <v>1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>
        <v>1</v>
      </c>
      <c r="AV21" s="128">
        <v>1</v>
      </c>
      <c r="AW21" s="55"/>
      <c r="AX21" s="61">
        <v>34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60" t="s">
        <v>424</v>
      </c>
      <c r="B23" s="55"/>
      <c r="C23" s="581"/>
      <c r="D23" s="582"/>
      <c r="E23" s="582"/>
      <c r="F23" s="582"/>
      <c r="G23" s="582"/>
      <c r="H23" s="582"/>
      <c r="I23" s="582"/>
      <c r="J23" s="582"/>
      <c r="K23" s="582"/>
      <c r="L23" s="582"/>
      <c r="M23" s="582"/>
      <c r="N23" s="582"/>
      <c r="O23" s="582"/>
      <c r="P23" s="582"/>
      <c r="Q23" s="582"/>
      <c r="R23" s="582"/>
      <c r="S23" s="582"/>
      <c r="T23" s="582"/>
      <c r="U23" s="582"/>
      <c r="V23" s="582"/>
      <c r="W23" s="582"/>
      <c r="X23" s="582"/>
      <c r="Y23" s="582"/>
      <c r="Z23" s="582"/>
      <c r="AA23" s="582"/>
      <c r="AB23" s="582"/>
      <c r="AC23" s="582"/>
      <c r="AD23" s="582"/>
      <c r="AE23" s="582"/>
      <c r="AF23" s="582"/>
      <c r="AG23" s="582"/>
      <c r="AH23" s="582"/>
      <c r="AI23" s="582"/>
      <c r="AJ23" s="582"/>
      <c r="AK23" s="582"/>
      <c r="AL23" s="582"/>
      <c r="AM23" s="582"/>
      <c r="AN23" s="582"/>
      <c r="AO23" s="582"/>
      <c r="AP23" s="582"/>
      <c r="AQ23" s="582"/>
      <c r="AR23" s="582"/>
      <c r="AS23" s="582"/>
      <c r="AT23" s="582"/>
      <c r="AU23" s="582"/>
      <c r="AV23" s="583"/>
      <c r="AW23" s="55"/>
      <c r="AX23" s="259">
        <v>6611</v>
      </c>
    </row>
    <row r="24" spans="1:50" ht="51.75" customHeight="1">
      <c r="A24" s="266" t="s">
        <v>425</v>
      </c>
      <c r="B24" s="55"/>
      <c r="C24" s="128">
        <v>6</v>
      </c>
      <c r="D24" s="128">
        <v>8</v>
      </c>
      <c r="E24" s="128">
        <v>2</v>
      </c>
      <c r="F24" s="128"/>
      <c r="G24" s="128">
        <v>5</v>
      </c>
      <c r="H24" s="128">
        <v>7</v>
      </c>
      <c r="I24" s="128">
        <v>27</v>
      </c>
      <c r="J24" s="128"/>
      <c r="K24" s="128">
        <v>4</v>
      </c>
      <c r="L24" s="128">
        <v>4</v>
      </c>
      <c r="M24" s="128">
        <v>37</v>
      </c>
      <c r="N24" s="128">
        <v>7</v>
      </c>
      <c r="O24" s="128">
        <v>15</v>
      </c>
      <c r="P24" s="128">
        <v>3</v>
      </c>
      <c r="Q24" s="128">
        <v>13</v>
      </c>
      <c r="R24" s="128">
        <v>34</v>
      </c>
      <c r="S24" s="128">
        <v>5</v>
      </c>
      <c r="T24" s="128"/>
      <c r="U24" s="128"/>
      <c r="V24" s="128">
        <v>4</v>
      </c>
      <c r="W24" s="128">
        <v>35</v>
      </c>
      <c r="X24" s="128">
        <v>9</v>
      </c>
      <c r="Y24" s="128">
        <v>2</v>
      </c>
      <c r="Z24" s="128">
        <v>1</v>
      </c>
      <c r="AA24" s="128">
        <v>2</v>
      </c>
      <c r="AB24" s="128">
        <v>11</v>
      </c>
      <c r="AC24" s="128">
        <v>6</v>
      </c>
      <c r="AD24" s="128">
        <v>15</v>
      </c>
      <c r="AE24" s="128">
        <v>3</v>
      </c>
      <c r="AF24" s="128">
        <v>16</v>
      </c>
      <c r="AG24" s="128">
        <v>4</v>
      </c>
      <c r="AH24" s="128">
        <v>9</v>
      </c>
      <c r="AI24" s="128">
        <v>2</v>
      </c>
      <c r="AJ24" s="128"/>
      <c r="AK24" s="128"/>
      <c r="AL24" s="128"/>
      <c r="AM24" s="128"/>
      <c r="AN24" s="128"/>
      <c r="AO24" s="128"/>
      <c r="AP24" s="128"/>
      <c r="AQ24" s="128"/>
      <c r="AR24" s="128">
        <v>6</v>
      </c>
      <c r="AS24" s="128"/>
      <c r="AT24" s="128">
        <v>1</v>
      </c>
      <c r="AU24" s="128">
        <v>1</v>
      </c>
      <c r="AV24" s="128">
        <v>2</v>
      </c>
      <c r="AW24" s="55"/>
      <c r="AX24" s="265">
        <v>306</v>
      </c>
    </row>
    <row r="25" spans="1:50" ht="33" customHeight="1">
      <c r="A25" s="99" t="s">
        <v>426</v>
      </c>
      <c r="B25" s="55"/>
      <c r="C25" s="128"/>
      <c r="D25" s="128">
        <v>34</v>
      </c>
      <c r="E25" s="128">
        <v>4</v>
      </c>
      <c r="F25" s="128">
        <v>1</v>
      </c>
      <c r="G25" s="128">
        <v>5</v>
      </c>
      <c r="H25" s="128">
        <v>72</v>
      </c>
      <c r="I25" s="128">
        <v>58</v>
      </c>
      <c r="J25" s="128">
        <v>9</v>
      </c>
      <c r="K25" s="128">
        <v>1</v>
      </c>
      <c r="L25" s="128">
        <v>14</v>
      </c>
      <c r="M25" s="128">
        <v>51</v>
      </c>
      <c r="N25" s="128">
        <v>10</v>
      </c>
      <c r="O25" s="128">
        <v>57</v>
      </c>
      <c r="P25" s="128">
        <v>1</v>
      </c>
      <c r="Q25" s="128">
        <v>4</v>
      </c>
      <c r="R25" s="128">
        <v>5</v>
      </c>
      <c r="S25" s="128">
        <v>8</v>
      </c>
      <c r="T25" s="128">
        <v>3</v>
      </c>
      <c r="U25" s="128">
        <v>3</v>
      </c>
      <c r="V25" s="128">
        <v>6</v>
      </c>
      <c r="W25" s="128">
        <v>27</v>
      </c>
      <c r="X25" s="128">
        <v>20</v>
      </c>
      <c r="Y25" s="128"/>
      <c r="Z25" s="128">
        <v>2</v>
      </c>
      <c r="AA25" s="128">
        <v>122</v>
      </c>
      <c r="AB25" s="128">
        <v>29</v>
      </c>
      <c r="AC25" s="128">
        <v>5</v>
      </c>
      <c r="AD25" s="128">
        <v>20</v>
      </c>
      <c r="AE25" s="128"/>
      <c r="AF25" s="128">
        <v>11</v>
      </c>
      <c r="AG25" s="128">
        <v>6</v>
      </c>
      <c r="AH25" s="128">
        <v>10</v>
      </c>
      <c r="AI25" s="128"/>
      <c r="AJ25" s="128">
        <v>34</v>
      </c>
      <c r="AK25" s="128"/>
      <c r="AL25" s="128"/>
      <c r="AM25" s="128"/>
      <c r="AN25" s="128"/>
      <c r="AO25" s="128"/>
      <c r="AP25" s="128">
        <v>20</v>
      </c>
      <c r="AQ25" s="128"/>
      <c r="AR25" s="128"/>
      <c r="AS25" s="128">
        <v>10</v>
      </c>
      <c r="AT25" s="128">
        <v>1</v>
      </c>
      <c r="AU25" s="128"/>
      <c r="AV25" s="128">
        <v>1</v>
      </c>
      <c r="AW25" s="55"/>
      <c r="AX25" s="61">
        <v>664</v>
      </c>
    </row>
    <row r="26" spans="1:50" ht="33" customHeight="1">
      <c r="A26" s="99" t="s">
        <v>427</v>
      </c>
      <c r="B26" s="55"/>
      <c r="C26" s="128">
        <v>50</v>
      </c>
      <c r="D26" s="128">
        <v>187</v>
      </c>
      <c r="E26" s="128"/>
      <c r="F26" s="128">
        <v>120</v>
      </c>
      <c r="G26" s="128">
        <v>47</v>
      </c>
      <c r="H26" s="128">
        <v>390</v>
      </c>
      <c r="I26" s="128">
        <v>30</v>
      </c>
      <c r="J26" s="128">
        <v>29</v>
      </c>
      <c r="K26" s="128">
        <v>13</v>
      </c>
      <c r="L26" s="128"/>
      <c r="M26" s="128">
        <v>272</v>
      </c>
      <c r="N26" s="128">
        <v>130</v>
      </c>
      <c r="O26" s="128">
        <v>287</v>
      </c>
      <c r="P26" s="128">
        <v>3</v>
      </c>
      <c r="Q26" s="128">
        <v>5</v>
      </c>
      <c r="R26" s="128">
        <v>8</v>
      </c>
      <c r="S26" s="128">
        <v>227</v>
      </c>
      <c r="T26" s="128">
        <v>40</v>
      </c>
      <c r="U26" s="128"/>
      <c r="V26" s="128">
        <v>3</v>
      </c>
      <c r="W26" s="128">
        <v>127</v>
      </c>
      <c r="X26" s="128">
        <v>127</v>
      </c>
      <c r="Y26" s="128">
        <v>2</v>
      </c>
      <c r="Z26" s="128">
        <v>19</v>
      </c>
      <c r="AA26" s="128">
        <v>164</v>
      </c>
      <c r="AB26" s="128">
        <v>52</v>
      </c>
      <c r="AC26" s="128">
        <v>12</v>
      </c>
      <c r="AD26" s="128">
        <v>88</v>
      </c>
      <c r="AE26" s="128">
        <v>15</v>
      </c>
      <c r="AF26" s="128">
        <v>10</v>
      </c>
      <c r="AG26" s="128">
        <v>84</v>
      </c>
      <c r="AH26" s="128">
        <v>131</v>
      </c>
      <c r="AI26" s="128">
        <v>133</v>
      </c>
      <c r="AJ26" s="128"/>
      <c r="AK26" s="128"/>
      <c r="AL26" s="128"/>
      <c r="AM26" s="128">
        <v>111</v>
      </c>
      <c r="AN26" s="128">
        <v>519</v>
      </c>
      <c r="AO26" s="128"/>
      <c r="AP26" s="128">
        <v>291</v>
      </c>
      <c r="AQ26" s="128"/>
      <c r="AR26" s="128">
        <v>256</v>
      </c>
      <c r="AS26" s="128">
        <v>321</v>
      </c>
      <c r="AT26" s="128">
        <v>163</v>
      </c>
      <c r="AU26" s="128"/>
      <c r="AV26" s="128">
        <v>2</v>
      </c>
      <c r="AW26" s="55"/>
      <c r="AX26" s="62">
        <v>4468</v>
      </c>
    </row>
    <row r="27" spans="1:50" ht="33" customHeight="1">
      <c r="A27" s="99" t="s">
        <v>428</v>
      </c>
      <c r="B27" s="55"/>
      <c r="C27" s="128">
        <v>15</v>
      </c>
      <c r="D27" s="128">
        <v>3</v>
      </c>
      <c r="E27" s="128">
        <v>3</v>
      </c>
      <c r="F27" s="128">
        <v>2</v>
      </c>
      <c r="G27" s="128">
        <v>4</v>
      </c>
      <c r="H27" s="128">
        <v>17</v>
      </c>
      <c r="I27" s="128">
        <v>31</v>
      </c>
      <c r="J27" s="128">
        <v>12</v>
      </c>
      <c r="K27" s="128">
        <v>4</v>
      </c>
      <c r="L27" s="128">
        <v>12</v>
      </c>
      <c r="M27" s="128">
        <v>55</v>
      </c>
      <c r="N27" s="128">
        <v>15</v>
      </c>
      <c r="O27" s="128">
        <v>7</v>
      </c>
      <c r="P27" s="128">
        <v>9</v>
      </c>
      <c r="Q27" s="128">
        <v>21</v>
      </c>
      <c r="R27" s="128">
        <v>20</v>
      </c>
      <c r="S27" s="128">
        <v>18</v>
      </c>
      <c r="T27" s="128">
        <v>3</v>
      </c>
      <c r="U27" s="128">
        <v>12</v>
      </c>
      <c r="V27" s="128">
        <v>10</v>
      </c>
      <c r="W27" s="128">
        <v>24</v>
      </c>
      <c r="X27" s="128">
        <v>22</v>
      </c>
      <c r="Y27" s="128">
        <v>7</v>
      </c>
      <c r="Z27" s="128">
        <v>8</v>
      </c>
      <c r="AA27" s="128">
        <v>21</v>
      </c>
      <c r="AB27" s="128">
        <v>17</v>
      </c>
      <c r="AC27" s="128">
        <v>11</v>
      </c>
      <c r="AD27" s="128">
        <v>15</v>
      </c>
      <c r="AE27" s="128">
        <v>2</v>
      </c>
      <c r="AF27" s="128">
        <v>19</v>
      </c>
      <c r="AG27" s="128">
        <v>1</v>
      </c>
      <c r="AH27" s="128">
        <v>1</v>
      </c>
      <c r="AI27" s="128">
        <v>2</v>
      </c>
      <c r="AJ27" s="128">
        <v>14</v>
      </c>
      <c r="AK27" s="128">
        <v>1</v>
      </c>
      <c r="AL27" s="128"/>
      <c r="AM27" s="128"/>
      <c r="AN27" s="128">
        <v>23</v>
      </c>
      <c r="AO27" s="128">
        <v>4</v>
      </c>
      <c r="AP27" s="128"/>
      <c r="AQ27" s="128">
        <v>1</v>
      </c>
      <c r="AR27" s="128">
        <v>8</v>
      </c>
      <c r="AS27" s="128"/>
      <c r="AT27" s="128">
        <v>1</v>
      </c>
      <c r="AU27" s="128">
        <v>4</v>
      </c>
      <c r="AV27" s="128">
        <v>1</v>
      </c>
      <c r="AW27" s="55"/>
      <c r="AX27" s="61">
        <v>480</v>
      </c>
    </row>
    <row r="28" spans="1:50" ht="33" customHeight="1">
      <c r="A28" s="99" t="s">
        <v>429</v>
      </c>
      <c r="B28" s="55"/>
      <c r="C28" s="128">
        <v>5</v>
      </c>
      <c r="D28" s="128">
        <v>3</v>
      </c>
      <c r="E28" s="128">
        <v>1</v>
      </c>
      <c r="F28" s="128">
        <v>2</v>
      </c>
      <c r="G28" s="128"/>
      <c r="H28" s="128">
        <v>7</v>
      </c>
      <c r="I28" s="128">
        <v>7</v>
      </c>
      <c r="J28" s="128"/>
      <c r="K28" s="128">
        <v>1</v>
      </c>
      <c r="L28" s="128">
        <v>3</v>
      </c>
      <c r="M28" s="128">
        <v>9</v>
      </c>
      <c r="N28" s="128">
        <v>2</v>
      </c>
      <c r="O28" s="128">
        <v>3</v>
      </c>
      <c r="P28" s="128">
        <v>1</v>
      </c>
      <c r="Q28" s="128">
        <v>1</v>
      </c>
      <c r="R28" s="128">
        <v>2</v>
      </c>
      <c r="S28" s="128">
        <v>2</v>
      </c>
      <c r="T28" s="128"/>
      <c r="U28" s="128">
        <v>2</v>
      </c>
      <c r="V28" s="128"/>
      <c r="W28" s="128">
        <v>2</v>
      </c>
      <c r="X28" s="128"/>
      <c r="Y28" s="128"/>
      <c r="Z28" s="128"/>
      <c r="AA28" s="128">
        <v>4</v>
      </c>
      <c r="AB28" s="128">
        <v>6</v>
      </c>
      <c r="AC28" s="128"/>
      <c r="AD28" s="128">
        <v>2</v>
      </c>
      <c r="AE28" s="128"/>
      <c r="AF28" s="128">
        <v>5</v>
      </c>
      <c r="AG28" s="128">
        <v>1</v>
      </c>
      <c r="AH28" s="128">
        <v>2</v>
      </c>
      <c r="AI28" s="128"/>
      <c r="AJ28" s="128"/>
      <c r="AK28" s="128"/>
      <c r="AL28" s="128"/>
      <c r="AM28" s="128"/>
      <c r="AN28" s="128"/>
      <c r="AO28" s="128"/>
      <c r="AP28" s="128">
        <v>1</v>
      </c>
      <c r="AQ28" s="128"/>
      <c r="AR28" s="128"/>
      <c r="AS28" s="128"/>
      <c r="AT28" s="128">
        <v>1</v>
      </c>
      <c r="AU28" s="128"/>
      <c r="AV28" s="128">
        <v>2</v>
      </c>
      <c r="AW28" s="55"/>
      <c r="AX28" s="61">
        <v>77</v>
      </c>
    </row>
    <row r="29" spans="1:50" ht="33" customHeight="1">
      <c r="A29" s="99" t="s">
        <v>430</v>
      </c>
      <c r="B29" s="55"/>
      <c r="C29" s="128">
        <v>4</v>
      </c>
      <c r="D29" s="128">
        <v>2</v>
      </c>
      <c r="E29" s="128">
        <v>3</v>
      </c>
      <c r="F29" s="128"/>
      <c r="G29" s="128">
        <v>5</v>
      </c>
      <c r="H29" s="128">
        <v>6</v>
      </c>
      <c r="I29" s="128">
        <v>7</v>
      </c>
      <c r="J29" s="128">
        <v>2</v>
      </c>
      <c r="K29" s="128">
        <v>2</v>
      </c>
      <c r="L29" s="128">
        <v>8</v>
      </c>
      <c r="M29" s="128">
        <v>2</v>
      </c>
      <c r="N29" s="128">
        <v>1</v>
      </c>
      <c r="O29" s="128"/>
      <c r="P29" s="128">
        <v>2</v>
      </c>
      <c r="Q29" s="128">
        <v>1</v>
      </c>
      <c r="R29" s="128">
        <v>5</v>
      </c>
      <c r="S29" s="128"/>
      <c r="T29" s="128"/>
      <c r="U29" s="128">
        <v>2</v>
      </c>
      <c r="V29" s="128"/>
      <c r="W29" s="128">
        <v>2</v>
      </c>
      <c r="X29" s="128"/>
      <c r="Y29" s="128">
        <v>2</v>
      </c>
      <c r="Z29" s="128">
        <v>2</v>
      </c>
      <c r="AA29" s="128">
        <v>8</v>
      </c>
      <c r="AB29" s="128">
        <v>2</v>
      </c>
      <c r="AC29" s="128">
        <v>12</v>
      </c>
      <c r="AD29" s="128">
        <v>4</v>
      </c>
      <c r="AE29" s="128">
        <v>1</v>
      </c>
      <c r="AF29" s="128">
        <v>10</v>
      </c>
      <c r="AG29" s="128"/>
      <c r="AH29" s="128">
        <v>8</v>
      </c>
      <c r="AI29" s="128"/>
      <c r="AJ29" s="128">
        <v>2</v>
      </c>
      <c r="AK29" s="128"/>
      <c r="AL29" s="128">
        <v>1</v>
      </c>
      <c r="AM29" s="128"/>
      <c r="AN29" s="128"/>
      <c r="AO29" s="128">
        <v>6</v>
      </c>
      <c r="AP29" s="128">
        <v>3</v>
      </c>
      <c r="AQ29" s="128">
        <v>10</v>
      </c>
      <c r="AR29" s="128"/>
      <c r="AS29" s="128">
        <v>1</v>
      </c>
      <c r="AT29" s="128">
        <v>4</v>
      </c>
      <c r="AU29" s="128"/>
      <c r="AV29" s="128"/>
      <c r="AW29" s="55"/>
      <c r="AX29" s="61">
        <v>130</v>
      </c>
    </row>
    <row r="30" spans="1:50" ht="33" customHeight="1">
      <c r="A30" s="99" t="s">
        <v>431</v>
      </c>
      <c r="B30" s="55"/>
      <c r="C30" s="128">
        <v>5</v>
      </c>
      <c r="D30" s="128">
        <v>1</v>
      </c>
      <c r="E30" s="128"/>
      <c r="F30" s="128"/>
      <c r="G30" s="128"/>
      <c r="H30" s="128">
        <v>6</v>
      </c>
      <c r="I30" s="128">
        <v>1</v>
      </c>
      <c r="J30" s="128">
        <v>3</v>
      </c>
      <c r="K30" s="128"/>
      <c r="L30" s="128"/>
      <c r="M30" s="128">
        <v>8</v>
      </c>
      <c r="N30" s="128">
        <v>3</v>
      </c>
      <c r="O30" s="128">
        <v>2</v>
      </c>
      <c r="P30" s="128">
        <v>1</v>
      </c>
      <c r="Q30" s="128"/>
      <c r="R30" s="128"/>
      <c r="S30" s="128">
        <v>4</v>
      </c>
      <c r="T30" s="128">
        <v>3</v>
      </c>
      <c r="U30" s="128">
        <v>1</v>
      </c>
      <c r="V30" s="128"/>
      <c r="W30" s="128">
        <v>5</v>
      </c>
      <c r="X30" s="128">
        <v>4</v>
      </c>
      <c r="Y30" s="128"/>
      <c r="Z30" s="128">
        <v>3</v>
      </c>
      <c r="AA30" s="128">
        <v>3</v>
      </c>
      <c r="AB30" s="128"/>
      <c r="AC30" s="128">
        <v>1</v>
      </c>
      <c r="AD30" s="128">
        <v>1</v>
      </c>
      <c r="AE30" s="128">
        <v>2</v>
      </c>
      <c r="AF30" s="128">
        <v>2</v>
      </c>
      <c r="AG30" s="128"/>
      <c r="AH30" s="128"/>
      <c r="AI30" s="128"/>
      <c r="AJ30" s="128">
        <v>1</v>
      </c>
      <c r="AK30" s="128"/>
      <c r="AL30" s="128"/>
      <c r="AM30" s="128"/>
      <c r="AN30" s="128">
        <v>4</v>
      </c>
      <c r="AO30" s="128"/>
      <c r="AP30" s="128"/>
      <c r="AQ30" s="128">
        <v>2</v>
      </c>
      <c r="AR30" s="128"/>
      <c r="AS30" s="128">
        <v>26</v>
      </c>
      <c r="AT30" s="128">
        <v>1</v>
      </c>
      <c r="AU30" s="128">
        <v>3</v>
      </c>
      <c r="AV30" s="128"/>
      <c r="AW30" s="55"/>
      <c r="AX30" s="61">
        <v>96</v>
      </c>
    </row>
    <row r="31" spans="1:50" ht="33" customHeight="1">
      <c r="A31" s="99" t="s">
        <v>432</v>
      </c>
      <c r="B31" s="55"/>
      <c r="C31" s="128">
        <v>3</v>
      </c>
      <c r="D31" s="128">
        <v>10</v>
      </c>
      <c r="E31" s="128"/>
      <c r="F31" s="128">
        <v>1</v>
      </c>
      <c r="G31" s="128">
        <v>6</v>
      </c>
      <c r="H31" s="128">
        <v>16</v>
      </c>
      <c r="I31" s="128">
        <v>5</v>
      </c>
      <c r="J31" s="128">
        <v>1</v>
      </c>
      <c r="K31" s="128">
        <v>5</v>
      </c>
      <c r="L31" s="128">
        <v>3</v>
      </c>
      <c r="M31" s="128">
        <v>4</v>
      </c>
      <c r="N31" s="128">
        <v>7</v>
      </c>
      <c r="O31" s="128">
        <v>6</v>
      </c>
      <c r="P31" s="128">
        <v>2</v>
      </c>
      <c r="Q31" s="128">
        <v>4</v>
      </c>
      <c r="R31" s="128">
        <v>1</v>
      </c>
      <c r="S31" s="128">
        <v>9</v>
      </c>
      <c r="T31" s="128">
        <v>1</v>
      </c>
      <c r="U31" s="128">
        <v>8</v>
      </c>
      <c r="V31" s="128">
        <v>2</v>
      </c>
      <c r="W31" s="128">
        <v>9</v>
      </c>
      <c r="X31" s="128">
        <v>3</v>
      </c>
      <c r="Y31" s="128">
        <v>3</v>
      </c>
      <c r="Z31" s="128">
        <v>1</v>
      </c>
      <c r="AA31" s="128">
        <v>9</v>
      </c>
      <c r="AB31" s="128">
        <v>8</v>
      </c>
      <c r="AC31" s="128">
        <v>1</v>
      </c>
      <c r="AD31" s="128">
        <v>9</v>
      </c>
      <c r="AE31" s="128"/>
      <c r="AF31" s="128">
        <v>7</v>
      </c>
      <c r="AG31" s="128">
        <v>2</v>
      </c>
      <c r="AH31" s="128">
        <v>3</v>
      </c>
      <c r="AI31" s="128"/>
      <c r="AJ31" s="128">
        <v>3</v>
      </c>
      <c r="AK31" s="128">
        <v>2</v>
      </c>
      <c r="AL31" s="128"/>
      <c r="AM31" s="128"/>
      <c r="AN31" s="128">
        <v>4</v>
      </c>
      <c r="AO31" s="128">
        <v>4</v>
      </c>
      <c r="AP31" s="128">
        <v>1</v>
      </c>
      <c r="AQ31" s="128">
        <v>1</v>
      </c>
      <c r="AR31" s="128">
        <v>1</v>
      </c>
      <c r="AS31" s="128">
        <v>2</v>
      </c>
      <c r="AT31" s="128">
        <v>3</v>
      </c>
      <c r="AU31" s="128">
        <v>1</v>
      </c>
      <c r="AV31" s="128">
        <v>1</v>
      </c>
      <c r="AW31" s="55"/>
      <c r="AX31" s="61">
        <v>172</v>
      </c>
    </row>
    <row r="32" spans="1:50" ht="33" customHeight="1">
      <c r="A32" s="99" t="s">
        <v>433</v>
      </c>
      <c r="B32" s="55"/>
      <c r="C32" s="128"/>
      <c r="D32" s="128">
        <v>3</v>
      </c>
      <c r="E32" s="128"/>
      <c r="F32" s="128">
        <v>1</v>
      </c>
      <c r="G32" s="128">
        <v>13</v>
      </c>
      <c r="H32" s="128">
        <v>26</v>
      </c>
      <c r="I32" s="128">
        <v>5</v>
      </c>
      <c r="J32" s="128">
        <v>4</v>
      </c>
      <c r="K32" s="128">
        <v>1</v>
      </c>
      <c r="L32" s="128">
        <v>3</v>
      </c>
      <c r="M32" s="128"/>
      <c r="N32" s="128">
        <v>12</v>
      </c>
      <c r="O32" s="128">
        <v>8</v>
      </c>
      <c r="P32" s="128">
        <v>2</v>
      </c>
      <c r="Q32" s="128"/>
      <c r="R32" s="128"/>
      <c r="S32" s="128">
        <v>8</v>
      </c>
      <c r="T32" s="128"/>
      <c r="U32" s="128">
        <v>4</v>
      </c>
      <c r="V32" s="128"/>
      <c r="W32" s="128">
        <v>11</v>
      </c>
      <c r="X32" s="128">
        <v>13</v>
      </c>
      <c r="Y32" s="128">
        <v>5</v>
      </c>
      <c r="Z32" s="128">
        <v>2</v>
      </c>
      <c r="AA32" s="128">
        <v>8</v>
      </c>
      <c r="AB32" s="128">
        <v>3</v>
      </c>
      <c r="AC32" s="128">
        <v>2</v>
      </c>
      <c r="AD32" s="128">
        <v>2</v>
      </c>
      <c r="AE32" s="128">
        <v>2</v>
      </c>
      <c r="AF32" s="128">
        <v>3</v>
      </c>
      <c r="AG32" s="128"/>
      <c r="AH32" s="128">
        <v>4</v>
      </c>
      <c r="AI32" s="128">
        <v>3</v>
      </c>
      <c r="AJ32" s="128">
        <v>38</v>
      </c>
      <c r="AK32" s="128">
        <v>5</v>
      </c>
      <c r="AL32" s="128">
        <v>3</v>
      </c>
      <c r="AM32" s="128"/>
      <c r="AN32" s="128">
        <v>13</v>
      </c>
      <c r="AO32" s="128">
        <v>1</v>
      </c>
      <c r="AP32" s="128">
        <v>3</v>
      </c>
      <c r="AQ32" s="128"/>
      <c r="AR32" s="128">
        <v>1</v>
      </c>
      <c r="AS32" s="128">
        <v>2</v>
      </c>
      <c r="AT32" s="128">
        <v>3</v>
      </c>
      <c r="AU32" s="128"/>
      <c r="AV32" s="128">
        <v>1</v>
      </c>
      <c r="AW32" s="55"/>
      <c r="AX32" s="61">
        <v>218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60" t="s">
        <v>434</v>
      </c>
      <c r="B34" s="55"/>
      <c r="C34" s="581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  <c r="R34" s="582"/>
      <c r="S34" s="582"/>
      <c r="T34" s="582"/>
      <c r="U34" s="582"/>
      <c r="V34" s="582"/>
      <c r="W34" s="582"/>
      <c r="X34" s="582"/>
      <c r="Y34" s="582"/>
      <c r="Z34" s="582"/>
      <c r="AA34" s="582"/>
      <c r="AB34" s="582"/>
      <c r="AC34" s="582"/>
      <c r="AD34" s="582"/>
      <c r="AE34" s="582"/>
      <c r="AF34" s="582"/>
      <c r="AG34" s="582"/>
      <c r="AH34" s="582"/>
      <c r="AI34" s="582"/>
      <c r="AJ34" s="582"/>
      <c r="AK34" s="582"/>
      <c r="AL34" s="582"/>
      <c r="AM34" s="582"/>
      <c r="AN34" s="582"/>
      <c r="AO34" s="582"/>
      <c r="AP34" s="582"/>
      <c r="AQ34" s="582"/>
      <c r="AR34" s="582"/>
      <c r="AS34" s="582"/>
      <c r="AT34" s="582"/>
      <c r="AU34" s="582"/>
      <c r="AV34" s="583"/>
      <c r="AW34" s="55"/>
      <c r="AX34" s="259">
        <v>56</v>
      </c>
    </row>
    <row r="35" spans="1:50" ht="33" customHeight="1">
      <c r="A35" s="266" t="s">
        <v>435</v>
      </c>
      <c r="B35" s="55"/>
      <c r="C35" s="261"/>
      <c r="D35" s="261">
        <v>1</v>
      </c>
      <c r="E35" s="261"/>
      <c r="F35" s="261"/>
      <c r="G35" s="261"/>
      <c r="H35" s="261"/>
      <c r="I35" s="261">
        <v>1</v>
      </c>
      <c r="J35" s="261"/>
      <c r="K35" s="261">
        <v>1</v>
      </c>
      <c r="L35" s="261">
        <v>1</v>
      </c>
      <c r="M35" s="261"/>
      <c r="N35" s="261"/>
      <c r="O35" s="261">
        <v>4</v>
      </c>
      <c r="P35" s="261"/>
      <c r="Q35" s="261">
        <v>2</v>
      </c>
      <c r="R35" s="261">
        <v>1</v>
      </c>
      <c r="S35" s="261"/>
      <c r="T35" s="261"/>
      <c r="U35" s="261"/>
      <c r="V35" s="261"/>
      <c r="W35" s="261"/>
      <c r="X35" s="261"/>
      <c r="Y35" s="261"/>
      <c r="Z35" s="261"/>
      <c r="AA35" s="261">
        <v>2</v>
      </c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  <c r="AU35" s="261"/>
      <c r="AV35" s="261"/>
      <c r="AW35" s="55"/>
      <c r="AX35" s="265">
        <v>13</v>
      </c>
    </row>
    <row r="36" spans="1:50" ht="33" customHeight="1">
      <c r="A36" s="99" t="s">
        <v>436</v>
      </c>
      <c r="B36" s="55"/>
      <c r="C36" s="128"/>
      <c r="D36" s="128"/>
      <c r="E36" s="128"/>
      <c r="F36" s="128"/>
      <c r="G36" s="128"/>
      <c r="H36" s="128">
        <v>9</v>
      </c>
      <c r="I36" s="128">
        <v>4</v>
      </c>
      <c r="J36" s="128">
        <v>2</v>
      </c>
      <c r="K36" s="128"/>
      <c r="L36" s="128">
        <v>5</v>
      </c>
      <c r="M36" s="128">
        <v>6</v>
      </c>
      <c r="N36" s="128"/>
      <c r="O36" s="128">
        <v>2</v>
      </c>
      <c r="P36" s="128">
        <v>1</v>
      </c>
      <c r="Q36" s="128">
        <v>1</v>
      </c>
      <c r="R36" s="128">
        <v>1</v>
      </c>
      <c r="S36" s="128"/>
      <c r="T36" s="128"/>
      <c r="U36" s="128">
        <v>1</v>
      </c>
      <c r="V36" s="128"/>
      <c r="W36" s="128"/>
      <c r="X36" s="128"/>
      <c r="Y36" s="128"/>
      <c r="Z36" s="128">
        <v>1</v>
      </c>
      <c r="AA36" s="128"/>
      <c r="AB36" s="128"/>
      <c r="AC36" s="128"/>
      <c r="AD36" s="128"/>
      <c r="AE36" s="128"/>
      <c r="AF36" s="128">
        <v>1</v>
      </c>
      <c r="AG36" s="128"/>
      <c r="AH36" s="128">
        <v>2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>
        <v>1</v>
      </c>
      <c r="AU36" s="128"/>
      <c r="AV36" s="128">
        <v>6</v>
      </c>
      <c r="AW36" s="55"/>
      <c r="AX36" s="61">
        <v>43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60" t="s">
        <v>437</v>
      </c>
      <c r="B38" s="55"/>
      <c r="C38" s="581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  <c r="W38" s="582"/>
      <c r="X38" s="582"/>
      <c r="Y38" s="582"/>
      <c r="Z38" s="582"/>
      <c r="AA38" s="582"/>
      <c r="AB38" s="582"/>
      <c r="AC38" s="582"/>
      <c r="AD38" s="582"/>
      <c r="AE38" s="582"/>
      <c r="AF38" s="582"/>
      <c r="AG38" s="582"/>
      <c r="AH38" s="582"/>
      <c r="AI38" s="582"/>
      <c r="AJ38" s="582"/>
      <c r="AK38" s="582"/>
      <c r="AL38" s="582"/>
      <c r="AM38" s="582"/>
      <c r="AN38" s="582"/>
      <c r="AO38" s="582"/>
      <c r="AP38" s="582"/>
      <c r="AQ38" s="582"/>
      <c r="AR38" s="582"/>
      <c r="AS38" s="582"/>
      <c r="AT38" s="582"/>
      <c r="AU38" s="582"/>
      <c r="AV38" s="583"/>
      <c r="AW38" s="55"/>
      <c r="AX38" s="259">
        <v>14664</v>
      </c>
    </row>
    <row r="39" spans="1:50" ht="39" customHeight="1">
      <c r="A39" s="266" t="s">
        <v>438</v>
      </c>
      <c r="B39" s="55"/>
      <c r="C39" s="261">
        <v>6</v>
      </c>
      <c r="D39" s="261">
        <v>116</v>
      </c>
      <c r="E39" s="261">
        <v>82</v>
      </c>
      <c r="F39" s="261"/>
      <c r="G39" s="261">
        <v>81</v>
      </c>
      <c r="H39" s="261">
        <v>110</v>
      </c>
      <c r="I39" s="261">
        <v>246</v>
      </c>
      <c r="J39" s="261">
        <v>58</v>
      </c>
      <c r="K39" s="261">
        <v>4</v>
      </c>
      <c r="L39" s="261">
        <v>222</v>
      </c>
      <c r="M39" s="261">
        <v>42</v>
      </c>
      <c r="N39" s="261">
        <v>200</v>
      </c>
      <c r="O39" s="261">
        <v>48</v>
      </c>
      <c r="P39" s="261">
        <v>328</v>
      </c>
      <c r="Q39" s="261">
        <v>421</v>
      </c>
      <c r="R39" s="261">
        <v>454</v>
      </c>
      <c r="S39" s="261"/>
      <c r="T39" s="261"/>
      <c r="U39" s="261">
        <v>458</v>
      </c>
      <c r="V39" s="261">
        <v>26</v>
      </c>
      <c r="W39" s="261">
        <v>277</v>
      </c>
      <c r="X39" s="261">
        <v>69</v>
      </c>
      <c r="Y39" s="261"/>
      <c r="Z39" s="261">
        <v>119</v>
      </c>
      <c r="AA39" s="261">
        <v>18</v>
      </c>
      <c r="AB39" s="261">
        <v>7</v>
      </c>
      <c r="AC39" s="261">
        <v>1</v>
      </c>
      <c r="AD39" s="261">
        <v>432</v>
      </c>
      <c r="AE39" s="261"/>
      <c r="AF39" s="261">
        <v>240</v>
      </c>
      <c r="AG39" s="261">
        <v>11</v>
      </c>
      <c r="AH39" s="261">
        <v>25</v>
      </c>
      <c r="AI39" s="261"/>
      <c r="AJ39" s="261"/>
      <c r="AK39" s="261"/>
      <c r="AL39" s="261">
        <v>4</v>
      </c>
      <c r="AM39" s="261"/>
      <c r="AN39" s="261"/>
      <c r="AO39" s="261">
        <v>137</v>
      </c>
      <c r="AP39" s="261">
        <v>23</v>
      </c>
      <c r="AQ39" s="261"/>
      <c r="AR39" s="261"/>
      <c r="AS39" s="261"/>
      <c r="AT39" s="261"/>
      <c r="AU39" s="261"/>
      <c r="AV39" s="261"/>
      <c r="AW39" s="55"/>
      <c r="AX39" s="258">
        <v>4265</v>
      </c>
    </row>
    <row r="40" spans="1:50" ht="33" customHeight="1">
      <c r="A40" s="99" t="s">
        <v>446</v>
      </c>
      <c r="B40" s="55"/>
      <c r="C40" s="128">
        <v>9</v>
      </c>
      <c r="D40" s="128">
        <v>1</v>
      </c>
      <c r="E40" s="128">
        <v>4</v>
      </c>
      <c r="F40" s="128">
        <v>9</v>
      </c>
      <c r="G40" s="128">
        <v>21</v>
      </c>
      <c r="H40" s="128">
        <v>32</v>
      </c>
      <c r="I40" s="128">
        <v>208</v>
      </c>
      <c r="J40" s="128">
        <v>26</v>
      </c>
      <c r="K40" s="128">
        <v>26</v>
      </c>
      <c r="L40" s="128">
        <v>7</v>
      </c>
      <c r="M40" s="128"/>
      <c r="N40" s="128">
        <v>24</v>
      </c>
      <c r="O40" s="128">
        <v>115</v>
      </c>
      <c r="P40" s="128">
        <v>6</v>
      </c>
      <c r="Q40" s="128">
        <v>99</v>
      </c>
      <c r="R40" s="128">
        <v>13</v>
      </c>
      <c r="S40" s="128">
        <v>18</v>
      </c>
      <c r="T40" s="128">
        <v>7</v>
      </c>
      <c r="U40" s="128">
        <v>12</v>
      </c>
      <c r="V40" s="128">
        <v>4</v>
      </c>
      <c r="W40" s="128">
        <v>36</v>
      </c>
      <c r="X40" s="128">
        <v>15</v>
      </c>
      <c r="Y40" s="128">
        <v>68</v>
      </c>
      <c r="Z40" s="128">
        <v>11</v>
      </c>
      <c r="AA40" s="128">
        <v>14</v>
      </c>
      <c r="AB40" s="128">
        <v>40</v>
      </c>
      <c r="AC40" s="128">
        <v>35</v>
      </c>
      <c r="AD40" s="128">
        <v>35</v>
      </c>
      <c r="AE40" s="128">
        <v>3</v>
      </c>
      <c r="AF40" s="128">
        <v>97</v>
      </c>
      <c r="AG40" s="128">
        <v>22</v>
      </c>
      <c r="AH40" s="128">
        <v>7</v>
      </c>
      <c r="AI40" s="128">
        <v>3</v>
      </c>
      <c r="AJ40" s="128">
        <v>5</v>
      </c>
      <c r="AK40" s="128">
        <v>3</v>
      </c>
      <c r="AL40" s="128"/>
      <c r="AM40" s="128"/>
      <c r="AN40" s="128">
        <v>16</v>
      </c>
      <c r="AO40" s="128">
        <v>11</v>
      </c>
      <c r="AP40" s="128">
        <v>12</v>
      </c>
      <c r="AQ40" s="128">
        <v>13</v>
      </c>
      <c r="AR40" s="128">
        <v>5</v>
      </c>
      <c r="AS40" s="128">
        <v>5</v>
      </c>
      <c r="AT40" s="128">
        <v>5</v>
      </c>
      <c r="AU40" s="128">
        <v>13</v>
      </c>
      <c r="AV40" s="128">
        <v>3</v>
      </c>
      <c r="AW40" s="55"/>
      <c r="AX40" s="62">
        <v>1118</v>
      </c>
    </row>
    <row r="41" spans="1:50" ht="33" customHeight="1">
      <c r="A41" s="99" t="s">
        <v>439</v>
      </c>
      <c r="B41" s="55"/>
      <c r="C41" s="128">
        <v>5</v>
      </c>
      <c r="D41" s="128">
        <v>52</v>
      </c>
      <c r="E41" s="128">
        <v>2</v>
      </c>
      <c r="F41" s="128"/>
      <c r="G41" s="128">
        <v>3</v>
      </c>
      <c r="H41" s="128"/>
      <c r="I41" s="128"/>
      <c r="J41" s="128">
        <v>2</v>
      </c>
      <c r="K41" s="128"/>
      <c r="L41" s="128"/>
      <c r="M41" s="128">
        <v>44</v>
      </c>
      <c r="N41" s="128"/>
      <c r="O41" s="128"/>
      <c r="P41" s="128">
        <v>1</v>
      </c>
      <c r="Q41" s="128">
        <v>1</v>
      </c>
      <c r="R41" s="128"/>
      <c r="S41" s="128"/>
      <c r="T41" s="128">
        <v>14</v>
      </c>
      <c r="U41" s="128">
        <v>18</v>
      </c>
      <c r="V41" s="128"/>
      <c r="W41" s="128"/>
      <c r="X41" s="128"/>
      <c r="Y41" s="128"/>
      <c r="Z41" s="128"/>
      <c r="AA41" s="128">
        <v>12</v>
      </c>
      <c r="AB41" s="128">
        <v>3</v>
      </c>
      <c r="AC41" s="128">
        <v>13</v>
      </c>
      <c r="AD41" s="128"/>
      <c r="AE41" s="128"/>
      <c r="AF41" s="128">
        <v>6</v>
      </c>
      <c r="AG41" s="128">
        <v>2</v>
      </c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55"/>
      <c r="AX41" s="61">
        <v>178</v>
      </c>
    </row>
    <row r="42" spans="1:50" ht="33" customHeight="1">
      <c r="A42" s="99" t="s">
        <v>440</v>
      </c>
      <c r="B42" s="55"/>
      <c r="C42" s="128"/>
      <c r="D42" s="128">
        <v>1</v>
      </c>
      <c r="E42" s="128"/>
      <c r="F42" s="128"/>
      <c r="G42" s="128">
        <v>1</v>
      </c>
      <c r="H42" s="128"/>
      <c r="I42" s="128"/>
      <c r="J42" s="128"/>
      <c r="K42" s="128"/>
      <c r="L42" s="128">
        <v>2</v>
      </c>
      <c r="M42" s="128">
        <v>4</v>
      </c>
      <c r="N42" s="128"/>
      <c r="O42" s="128"/>
      <c r="P42" s="128">
        <v>1</v>
      </c>
      <c r="Q42" s="128"/>
      <c r="R42" s="128"/>
      <c r="S42" s="128"/>
      <c r="T42" s="128"/>
      <c r="U42" s="128">
        <v>1</v>
      </c>
      <c r="V42" s="128">
        <v>1</v>
      </c>
      <c r="W42" s="128"/>
      <c r="X42" s="128"/>
      <c r="Y42" s="128"/>
      <c r="Z42" s="128"/>
      <c r="AA42" s="128"/>
      <c r="AB42" s="128"/>
      <c r="AC42" s="128"/>
      <c r="AD42" s="128"/>
      <c r="AE42" s="128"/>
      <c r="AF42" s="128">
        <v>2</v>
      </c>
      <c r="AG42" s="128"/>
      <c r="AH42" s="128">
        <v>1</v>
      </c>
      <c r="AI42" s="128"/>
      <c r="AJ42" s="128"/>
      <c r="AK42" s="128">
        <v>1</v>
      </c>
      <c r="AL42" s="128"/>
      <c r="AM42" s="128"/>
      <c r="AN42" s="128"/>
      <c r="AO42" s="128">
        <v>1</v>
      </c>
      <c r="AP42" s="128"/>
      <c r="AQ42" s="128"/>
      <c r="AR42" s="128"/>
      <c r="AS42" s="128"/>
      <c r="AT42" s="128"/>
      <c r="AU42" s="128"/>
      <c r="AV42" s="128"/>
      <c r="AW42" s="55"/>
      <c r="AX42" s="61">
        <v>16</v>
      </c>
    </row>
    <row r="43" spans="1:50" ht="33" customHeight="1">
      <c r="A43" s="99" t="s">
        <v>441</v>
      </c>
      <c r="B43" s="55"/>
      <c r="C43" s="128"/>
      <c r="D43" s="128"/>
      <c r="E43" s="128"/>
      <c r="F43" s="128"/>
      <c r="G43" s="128"/>
      <c r="H43" s="506">
        <v>5</v>
      </c>
      <c r="I43" s="505">
        <v>5</v>
      </c>
      <c r="J43" s="128"/>
      <c r="K43" s="128">
        <v>2</v>
      </c>
      <c r="L43" s="128">
        <v>4</v>
      </c>
      <c r="M43" s="128">
        <v>4</v>
      </c>
      <c r="N43" s="128">
        <v>1</v>
      </c>
      <c r="O43" s="128">
        <v>10</v>
      </c>
      <c r="P43" s="128">
        <v>9</v>
      </c>
      <c r="Q43" s="128">
        <v>11</v>
      </c>
      <c r="R43" s="128">
        <v>5</v>
      </c>
      <c r="S43" s="128">
        <v>5</v>
      </c>
      <c r="T43" s="128">
        <v>2</v>
      </c>
      <c r="U43" s="128"/>
      <c r="V43" s="128">
        <v>3</v>
      </c>
      <c r="W43" s="128">
        <v>3</v>
      </c>
      <c r="X43" s="128">
        <v>2</v>
      </c>
      <c r="Y43" s="128">
        <v>2</v>
      </c>
      <c r="Z43" s="128"/>
      <c r="AA43" s="128">
        <v>10</v>
      </c>
      <c r="AB43" s="128">
        <v>2</v>
      </c>
      <c r="AC43" s="128"/>
      <c r="AD43" s="128">
        <v>6</v>
      </c>
      <c r="AE43" s="128">
        <v>1</v>
      </c>
      <c r="AF43" s="128">
        <v>10</v>
      </c>
      <c r="AG43" s="128"/>
      <c r="AH43" s="128">
        <v>4</v>
      </c>
      <c r="AI43" s="128">
        <v>6</v>
      </c>
      <c r="AJ43" s="128">
        <v>1</v>
      </c>
      <c r="AK43" s="128"/>
      <c r="AL43" s="128"/>
      <c r="AM43" s="128"/>
      <c r="AN43" s="128">
        <v>2</v>
      </c>
      <c r="AO43" s="128">
        <v>2</v>
      </c>
      <c r="AP43" s="128">
        <v>1</v>
      </c>
      <c r="AQ43" s="128"/>
      <c r="AR43" s="128">
        <v>2</v>
      </c>
      <c r="AS43" s="128">
        <v>2</v>
      </c>
      <c r="AT43" s="128">
        <v>1</v>
      </c>
      <c r="AU43" s="128"/>
      <c r="AV43" s="128"/>
      <c r="AW43" s="55"/>
      <c r="AX43" s="61">
        <v>123</v>
      </c>
    </row>
    <row r="44" spans="1:50" ht="33" customHeight="1">
      <c r="A44" s="99" t="s">
        <v>442</v>
      </c>
      <c r="B44" s="55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>
        <v>1</v>
      </c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>
        <v>1</v>
      </c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55"/>
      <c r="AX44" s="61">
        <v>2</v>
      </c>
    </row>
    <row r="45" spans="1:50" ht="33" customHeight="1">
      <c r="A45" s="99" t="s">
        <v>443</v>
      </c>
      <c r="B45" s="55"/>
      <c r="C45" s="128"/>
      <c r="D45" s="128">
        <v>20</v>
      </c>
      <c r="E45" s="128"/>
      <c r="F45" s="128">
        <v>3</v>
      </c>
      <c r="G45" s="128">
        <v>16</v>
      </c>
      <c r="H45" s="128">
        <v>7</v>
      </c>
      <c r="I45" s="128"/>
      <c r="J45" s="128">
        <v>8</v>
      </c>
      <c r="K45" s="128">
        <v>8</v>
      </c>
      <c r="L45" s="128">
        <v>1</v>
      </c>
      <c r="M45" s="128">
        <v>9</v>
      </c>
      <c r="N45" s="128">
        <v>2</v>
      </c>
      <c r="O45" s="128">
        <v>14</v>
      </c>
      <c r="P45" s="128"/>
      <c r="Q45" s="128">
        <v>7</v>
      </c>
      <c r="R45" s="128"/>
      <c r="S45" s="128">
        <v>1</v>
      </c>
      <c r="T45" s="128">
        <v>9</v>
      </c>
      <c r="U45" s="128">
        <v>49</v>
      </c>
      <c r="V45" s="128"/>
      <c r="W45" s="128">
        <v>5</v>
      </c>
      <c r="X45" s="128"/>
      <c r="Y45" s="128">
        <v>19</v>
      </c>
      <c r="Z45" s="128">
        <v>2</v>
      </c>
      <c r="AA45" s="128">
        <v>16</v>
      </c>
      <c r="AB45" s="128">
        <v>5</v>
      </c>
      <c r="AC45" s="128">
        <v>21</v>
      </c>
      <c r="AD45" s="128">
        <v>36</v>
      </c>
      <c r="AE45" s="128"/>
      <c r="AF45" s="128">
        <v>17</v>
      </c>
      <c r="AG45" s="128">
        <v>1</v>
      </c>
      <c r="AH45" s="128"/>
      <c r="AI45" s="128">
        <v>1</v>
      </c>
      <c r="AJ45" s="128">
        <v>2</v>
      </c>
      <c r="AK45" s="128">
        <v>1</v>
      </c>
      <c r="AL45" s="128"/>
      <c r="AM45" s="128"/>
      <c r="AN45" s="128">
        <v>3</v>
      </c>
      <c r="AO45" s="128"/>
      <c r="AP45" s="128">
        <v>1</v>
      </c>
      <c r="AQ45" s="128"/>
      <c r="AR45" s="128">
        <v>3</v>
      </c>
      <c r="AS45" s="128">
        <v>1</v>
      </c>
      <c r="AT45" s="128"/>
      <c r="AU45" s="128">
        <v>9</v>
      </c>
      <c r="AV45" s="128"/>
      <c r="AW45" s="55"/>
      <c r="AX45" s="61">
        <v>297</v>
      </c>
    </row>
    <row r="46" spans="1:50" ht="33" customHeight="1">
      <c r="A46" s="99" t="s">
        <v>444</v>
      </c>
      <c r="B46" s="55"/>
      <c r="C46" s="128">
        <v>30</v>
      </c>
      <c r="D46" s="128">
        <v>281</v>
      </c>
      <c r="E46" s="128">
        <v>48</v>
      </c>
      <c r="F46" s="128">
        <v>71</v>
      </c>
      <c r="G46" s="128">
        <v>159</v>
      </c>
      <c r="H46" s="128">
        <v>376</v>
      </c>
      <c r="I46" s="128">
        <v>104</v>
      </c>
      <c r="J46" s="128">
        <v>101</v>
      </c>
      <c r="K46" s="128">
        <v>53</v>
      </c>
      <c r="L46" s="128">
        <v>115</v>
      </c>
      <c r="M46" s="128">
        <v>607</v>
      </c>
      <c r="N46" s="128">
        <v>205</v>
      </c>
      <c r="O46" s="128">
        <v>271</v>
      </c>
      <c r="P46" s="128">
        <v>275</v>
      </c>
      <c r="Q46" s="128">
        <v>298</v>
      </c>
      <c r="R46" s="128">
        <v>213</v>
      </c>
      <c r="S46" s="128">
        <v>175</v>
      </c>
      <c r="T46" s="128">
        <v>38</v>
      </c>
      <c r="U46" s="128">
        <v>328</v>
      </c>
      <c r="V46" s="128">
        <v>113</v>
      </c>
      <c r="W46" s="128">
        <v>381</v>
      </c>
      <c r="X46" s="128">
        <v>150</v>
      </c>
      <c r="Y46" s="128">
        <v>184</v>
      </c>
      <c r="Z46" s="128">
        <v>111</v>
      </c>
      <c r="AA46" s="128">
        <v>148</v>
      </c>
      <c r="AB46" s="128">
        <v>26</v>
      </c>
      <c r="AC46" s="128">
        <v>138</v>
      </c>
      <c r="AD46" s="128">
        <v>239</v>
      </c>
      <c r="AE46" s="128">
        <v>67</v>
      </c>
      <c r="AF46" s="128">
        <v>375</v>
      </c>
      <c r="AG46" s="128">
        <v>86</v>
      </c>
      <c r="AH46" s="128">
        <v>101</v>
      </c>
      <c r="AI46" s="128">
        <v>60</v>
      </c>
      <c r="AJ46" s="128">
        <v>87</v>
      </c>
      <c r="AK46" s="128">
        <v>40</v>
      </c>
      <c r="AL46" s="128">
        <v>8</v>
      </c>
      <c r="AM46" s="128">
        <v>33</v>
      </c>
      <c r="AN46" s="128">
        <v>53</v>
      </c>
      <c r="AO46" s="128">
        <v>92</v>
      </c>
      <c r="AP46" s="128">
        <v>130</v>
      </c>
      <c r="AQ46" s="128">
        <v>76</v>
      </c>
      <c r="AR46" s="128">
        <v>79</v>
      </c>
      <c r="AS46" s="128">
        <v>81</v>
      </c>
      <c r="AT46" s="128">
        <v>47</v>
      </c>
      <c r="AU46" s="128">
        <v>59</v>
      </c>
      <c r="AV46" s="128">
        <v>14</v>
      </c>
      <c r="AW46" s="55"/>
      <c r="AX46" s="62">
        <v>6726</v>
      </c>
    </row>
    <row r="47" spans="1:50" ht="33" customHeight="1">
      <c r="A47" s="99" t="s">
        <v>445</v>
      </c>
      <c r="B47" s="55"/>
      <c r="C47" s="128">
        <v>30</v>
      </c>
      <c r="D47" s="128">
        <v>117</v>
      </c>
      <c r="E47" s="128"/>
      <c r="F47" s="128">
        <v>14</v>
      </c>
      <c r="G47" s="128">
        <v>43</v>
      </c>
      <c r="H47" s="128">
        <v>118</v>
      </c>
      <c r="I47" s="128">
        <v>41</v>
      </c>
      <c r="J47" s="128">
        <v>56</v>
      </c>
      <c r="K47" s="128">
        <v>8</v>
      </c>
      <c r="L47" s="128">
        <v>1</v>
      </c>
      <c r="M47" s="128">
        <v>56</v>
      </c>
      <c r="N47" s="128">
        <v>253</v>
      </c>
      <c r="O47" s="128">
        <v>54</v>
      </c>
      <c r="P47" s="128">
        <v>89</v>
      </c>
      <c r="Q47" s="128">
        <v>175</v>
      </c>
      <c r="R47" s="128"/>
      <c r="S47" s="128">
        <v>68</v>
      </c>
      <c r="T47" s="128">
        <v>9</v>
      </c>
      <c r="U47" s="128">
        <v>40</v>
      </c>
      <c r="V47" s="128"/>
      <c r="W47" s="128">
        <v>77</v>
      </c>
      <c r="X47" s="128">
        <v>44</v>
      </c>
      <c r="Y47" s="128"/>
      <c r="Z47" s="128">
        <v>49</v>
      </c>
      <c r="AA47" s="128">
        <v>16</v>
      </c>
      <c r="AB47" s="128">
        <v>4</v>
      </c>
      <c r="AC47" s="128">
        <v>1</v>
      </c>
      <c r="AD47" s="128">
        <v>54</v>
      </c>
      <c r="AE47" s="128">
        <v>6</v>
      </c>
      <c r="AF47" s="128">
        <v>36</v>
      </c>
      <c r="AG47" s="128">
        <v>73</v>
      </c>
      <c r="AH47" s="128">
        <v>93</v>
      </c>
      <c r="AI47" s="128">
        <v>37</v>
      </c>
      <c r="AJ47" s="128">
        <v>28</v>
      </c>
      <c r="AK47" s="128">
        <v>17</v>
      </c>
      <c r="AL47" s="128">
        <v>1</v>
      </c>
      <c r="AM47" s="128"/>
      <c r="AN47" s="128">
        <v>30</v>
      </c>
      <c r="AO47" s="128">
        <v>17</v>
      </c>
      <c r="AP47" s="128">
        <v>52</v>
      </c>
      <c r="AQ47" s="128">
        <v>39</v>
      </c>
      <c r="AR47" s="128">
        <v>17</v>
      </c>
      <c r="AS47" s="128">
        <v>30</v>
      </c>
      <c r="AT47" s="128">
        <v>7</v>
      </c>
      <c r="AU47" s="128">
        <v>32</v>
      </c>
      <c r="AV47" s="128">
        <v>7</v>
      </c>
      <c r="AW47" s="55"/>
      <c r="AX47" s="62">
        <v>1939</v>
      </c>
    </row>
    <row r="48" spans="1:50" ht="4.5" customHeight="1"/>
    <row r="49" spans="1:50" ht="8.1" customHeight="1">
      <c r="A49" s="55"/>
      <c r="B49" s="55"/>
      <c r="C49" s="55"/>
      <c r="D49" s="55"/>
      <c r="E49" s="55"/>
      <c r="F49" s="55"/>
      <c r="G49" s="55"/>
      <c r="H49" s="55"/>
    </row>
    <row r="50" spans="1:50" ht="33" customHeight="1">
      <c r="A50" s="264" t="s">
        <v>90</v>
      </c>
      <c r="B50" s="507"/>
      <c r="C50" s="262">
        <v>316</v>
      </c>
      <c r="D50" s="262">
        <v>995</v>
      </c>
      <c r="E50" s="262">
        <v>161</v>
      </c>
      <c r="F50" s="262">
        <v>256</v>
      </c>
      <c r="G50" s="262">
        <v>452</v>
      </c>
      <c r="H50" s="263">
        <v>1686</v>
      </c>
      <c r="I50" s="262">
        <v>944</v>
      </c>
      <c r="J50" s="262">
        <v>451</v>
      </c>
      <c r="K50" s="262">
        <v>158</v>
      </c>
      <c r="L50" s="262">
        <v>456</v>
      </c>
      <c r="M50" s="263">
        <v>1274</v>
      </c>
      <c r="N50" s="262">
        <v>939</v>
      </c>
      <c r="O50" s="263">
        <v>1025</v>
      </c>
      <c r="P50" s="262">
        <v>799</v>
      </c>
      <c r="Q50" s="263">
        <v>1111</v>
      </c>
      <c r="R50" s="262">
        <v>874</v>
      </c>
      <c r="S50" s="262">
        <v>699</v>
      </c>
      <c r="T50" s="262">
        <v>175</v>
      </c>
      <c r="U50" s="263">
        <v>1001</v>
      </c>
      <c r="V50" s="262">
        <v>199</v>
      </c>
      <c r="W50" s="263">
        <v>1301</v>
      </c>
      <c r="X50" s="262">
        <v>599</v>
      </c>
      <c r="Y50" s="262">
        <v>361</v>
      </c>
      <c r="Z50" s="262">
        <v>587</v>
      </c>
      <c r="AA50" s="262">
        <v>784</v>
      </c>
      <c r="AB50" s="262">
        <v>251</v>
      </c>
      <c r="AC50" s="262">
        <v>290</v>
      </c>
      <c r="AD50" s="263">
        <v>1067</v>
      </c>
      <c r="AE50" s="262">
        <v>118</v>
      </c>
      <c r="AF50" s="262">
        <v>966</v>
      </c>
      <c r="AG50" s="262">
        <v>321</v>
      </c>
      <c r="AH50" s="262">
        <v>466</v>
      </c>
      <c r="AI50" s="262">
        <v>282</v>
      </c>
      <c r="AJ50" s="262">
        <v>255</v>
      </c>
      <c r="AK50" s="262">
        <v>302</v>
      </c>
      <c r="AL50" s="262">
        <v>112</v>
      </c>
      <c r="AM50" s="262">
        <v>149</v>
      </c>
      <c r="AN50" s="263">
        <v>1297</v>
      </c>
      <c r="AO50" s="262">
        <v>314</v>
      </c>
      <c r="AP50" s="262">
        <v>551</v>
      </c>
      <c r="AQ50" s="262">
        <v>222</v>
      </c>
      <c r="AR50" s="262">
        <v>669</v>
      </c>
      <c r="AS50" s="262">
        <v>572</v>
      </c>
      <c r="AT50" s="262">
        <v>813</v>
      </c>
      <c r="AU50" s="262">
        <v>713</v>
      </c>
      <c r="AV50" s="262">
        <v>58</v>
      </c>
      <c r="AW50" s="55"/>
      <c r="AX50" s="263">
        <v>27391</v>
      </c>
    </row>
    <row r="51" spans="1:50">
      <c r="A51" s="55"/>
    </row>
    <row r="52" spans="1:50" ht="21.95" customHeight="1">
      <c r="A52" s="161" t="s">
        <v>280</v>
      </c>
    </row>
    <row r="53" spans="1:50" ht="21.95" customHeight="1">
      <c r="A53" s="161" t="s">
        <v>268</v>
      </c>
    </row>
    <row r="54" spans="1:50" ht="21.95" customHeight="1">
      <c r="A54" s="161" t="s">
        <v>269</v>
      </c>
    </row>
    <row r="55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AB8C8-DE4C-41F3-BF37-ABC425C27531}">
  <dimension ref="A1:M38"/>
  <sheetViews>
    <sheetView view="pageBreakPreview" zoomScale="85" zoomScaleNormal="100" zoomScaleSheetLayoutView="85" workbookViewId="0">
      <selection activeCell="X23" sqref="X2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4" customFormat="1" ht="24.95" customHeight="1">
      <c r="A2" s="584" t="s">
        <v>455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</row>
    <row r="3" spans="1:13" s="74" customFormat="1" ht="24.95" customHeight="1">
      <c r="A3" s="584" t="str">
        <f>UPPER(CONCATENATE("Diciembre 2023"))</f>
        <v>DICIEMBRE 2023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</row>
    <row r="4" spans="1:13">
      <c r="A4" s="55"/>
    </row>
    <row r="5" spans="1:13" ht="16.5">
      <c r="A5" s="76" t="s">
        <v>448</v>
      </c>
      <c r="B5" s="76" t="s">
        <v>90</v>
      </c>
    </row>
    <row r="6" spans="1:13">
      <c r="A6" s="76" t="s">
        <v>449</v>
      </c>
      <c r="B6" s="77">
        <v>14664</v>
      </c>
    </row>
    <row r="7" spans="1:13">
      <c r="A7" s="76" t="s">
        <v>450</v>
      </c>
      <c r="B7" s="77">
        <v>6611</v>
      </c>
    </row>
    <row r="8" spans="1:13">
      <c r="A8" s="76" t="s">
        <v>451</v>
      </c>
      <c r="B8" s="77">
        <v>5433</v>
      </c>
    </row>
    <row r="9" spans="1:13">
      <c r="A9" s="76" t="s">
        <v>452</v>
      </c>
      <c r="B9" s="76">
        <v>519</v>
      </c>
    </row>
    <row r="10" spans="1:13">
      <c r="A10" s="76" t="s">
        <v>453</v>
      </c>
      <c r="B10" s="76">
        <v>108</v>
      </c>
    </row>
    <row r="11" spans="1:13">
      <c r="A11" s="76" t="s">
        <v>454</v>
      </c>
      <c r="B11" s="76">
        <v>56</v>
      </c>
    </row>
    <row r="12" spans="1:13">
      <c r="A12" s="76" t="s">
        <v>90</v>
      </c>
      <c r="B12" s="77"/>
    </row>
    <row r="13" spans="1:13">
      <c r="A13" s="55"/>
    </row>
    <row r="33" spans="1:8" ht="19.5">
      <c r="G33" s="95" t="s">
        <v>270</v>
      </c>
      <c r="H33" s="96">
        <v>27391</v>
      </c>
    </row>
    <row r="36" spans="1:8" s="80" customFormat="1" ht="9.9499999999999993" customHeight="1">
      <c r="A36" s="143" t="s">
        <v>280</v>
      </c>
    </row>
    <row r="37" spans="1:8" s="80" customFormat="1" ht="9.9499999999999993" customHeight="1">
      <c r="A37" s="143" t="s">
        <v>268</v>
      </c>
    </row>
    <row r="38" spans="1:8" s="80" customFormat="1" ht="9.9499999999999993" customHeight="1">
      <c r="A38" s="143" t="s">
        <v>269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A04C6-4E98-4D4B-B70F-26F6C30B2DC2}">
  <dimension ref="A1:O97"/>
  <sheetViews>
    <sheetView view="pageBreakPreview" topLeftCell="A59" zoomScale="85" zoomScaleNormal="100" zoomScaleSheetLayoutView="85" workbookViewId="0">
      <selection activeCell="X10" sqref="X10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 ht="10.5" customHeight="1">
      <c r="A1" s="53" t="s">
        <v>53</v>
      </c>
    </row>
    <row r="2" spans="1:15" ht="20.100000000000001" customHeight="1">
      <c r="A2" s="550" t="s">
        <v>455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</row>
    <row r="3" spans="1:15" ht="23.25" customHeight="1">
      <c r="A3" s="550" t="str">
        <f>UPPER(CONCATENATE("Diciembre 2023"))</f>
        <v>DICIEMBRE 2023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</row>
    <row r="4" spans="1:15">
      <c r="A4" s="55"/>
    </row>
    <row r="5" spans="1:15" ht="6.95" customHeight="1">
      <c r="A5" s="587" t="s">
        <v>412</v>
      </c>
      <c r="B5" s="587"/>
    </row>
    <row r="6" spans="1:15" ht="6.95" customHeight="1">
      <c r="A6" s="162" t="s">
        <v>456</v>
      </c>
      <c r="B6" s="162" t="s">
        <v>90</v>
      </c>
    </row>
    <row r="7" spans="1:15" ht="6.95" customHeight="1">
      <c r="A7" s="163" t="s">
        <v>416</v>
      </c>
      <c r="B7" s="76">
        <v>49</v>
      </c>
    </row>
    <row r="8" spans="1:15" ht="6.95" customHeight="1">
      <c r="A8" s="163" t="s">
        <v>415</v>
      </c>
      <c r="B8" s="76">
        <v>223</v>
      </c>
    </row>
    <row r="9" spans="1:15" ht="6.95" customHeight="1">
      <c r="A9" s="163" t="s">
        <v>414</v>
      </c>
      <c r="B9" s="77">
        <v>1340</v>
      </c>
    </row>
    <row r="10" spans="1:15" ht="6.95" customHeight="1">
      <c r="A10" s="163" t="s">
        <v>413</v>
      </c>
      <c r="B10" s="77">
        <v>3821</v>
      </c>
    </row>
    <row r="11" spans="1:15" ht="6.95" customHeight="1">
      <c r="A11" s="162" t="s">
        <v>90</v>
      </c>
      <c r="B11" s="77"/>
    </row>
    <row r="12" spans="1:15" ht="6.95" customHeight="1"/>
    <row r="13" spans="1:15" ht="6.95" customHeight="1">
      <c r="A13" s="587" t="s">
        <v>417</v>
      </c>
      <c r="B13" s="587"/>
    </row>
    <row r="14" spans="1:15" ht="6.95" customHeight="1">
      <c r="A14" s="162" t="s">
        <v>456</v>
      </c>
      <c r="B14" s="162" t="s">
        <v>90</v>
      </c>
    </row>
    <row r="15" spans="1:15" ht="6.95" customHeight="1">
      <c r="A15" s="163" t="s">
        <v>420</v>
      </c>
      <c r="B15" s="76">
        <v>46</v>
      </c>
    </row>
    <row r="16" spans="1:15" ht="6.95" customHeight="1">
      <c r="A16" s="163" t="s">
        <v>419</v>
      </c>
      <c r="B16" s="76">
        <v>85</v>
      </c>
    </row>
    <row r="17" spans="1:14" ht="6.95" customHeight="1">
      <c r="A17" s="163" t="s">
        <v>418</v>
      </c>
      <c r="B17" s="76">
        <v>388</v>
      </c>
    </row>
    <row r="18" spans="1:14" ht="6.95" customHeight="1">
      <c r="A18" s="162" t="s">
        <v>90</v>
      </c>
      <c r="B18" s="76"/>
    </row>
    <row r="19" spans="1:14" ht="6.95" customHeight="1"/>
    <row r="20" spans="1:14" ht="6.95" customHeight="1">
      <c r="A20" s="587" t="s">
        <v>421</v>
      </c>
      <c r="B20" s="587"/>
    </row>
    <row r="21" spans="1:14" ht="6.95" customHeight="1">
      <c r="A21" s="162" t="s">
        <v>456</v>
      </c>
      <c r="B21" s="162" t="s">
        <v>90</v>
      </c>
    </row>
    <row r="22" spans="1:14" ht="6.95" customHeight="1">
      <c r="A22" s="163" t="s">
        <v>423</v>
      </c>
      <c r="B22" s="76">
        <v>34</v>
      </c>
    </row>
    <row r="23" spans="1:14" ht="6.95" customHeight="1">
      <c r="A23" s="163" t="s">
        <v>422</v>
      </c>
      <c r="B23" s="76">
        <v>74</v>
      </c>
    </row>
    <row r="24" spans="1:14" ht="6.95" customHeight="1">
      <c r="A24" s="162" t="s">
        <v>90</v>
      </c>
      <c r="B24" s="76"/>
      <c r="F24" s="586" t="s">
        <v>270</v>
      </c>
      <c r="G24" s="585">
        <v>5433</v>
      </c>
      <c r="M24" s="586" t="s">
        <v>270</v>
      </c>
      <c r="N24" s="585">
        <v>519</v>
      </c>
    </row>
    <row r="25" spans="1:14" ht="6.95" customHeight="1">
      <c r="F25" s="586"/>
      <c r="G25" s="585"/>
      <c r="M25" s="586"/>
      <c r="N25" s="585"/>
    </row>
    <row r="26" spans="1:14" ht="6.95" customHeight="1">
      <c r="A26" s="587" t="s">
        <v>424</v>
      </c>
      <c r="B26" s="587"/>
    </row>
    <row r="27" spans="1:14" ht="6.95" customHeight="1">
      <c r="A27" s="162" t="s">
        <v>456</v>
      </c>
      <c r="B27" s="162" t="s">
        <v>90</v>
      </c>
    </row>
    <row r="28" spans="1:14" ht="6.95" customHeight="1">
      <c r="A28" s="163" t="s">
        <v>429</v>
      </c>
      <c r="B28" s="76">
        <v>77</v>
      </c>
    </row>
    <row r="29" spans="1:14" ht="6.95" customHeight="1">
      <c r="A29" s="163" t="s">
        <v>431</v>
      </c>
      <c r="B29" s="76">
        <v>96</v>
      </c>
    </row>
    <row r="30" spans="1:14" ht="6.95" customHeight="1">
      <c r="A30" s="163" t="s">
        <v>430</v>
      </c>
      <c r="B30" s="76">
        <v>130</v>
      </c>
    </row>
    <row r="31" spans="1:14" ht="6.95" customHeight="1">
      <c r="A31" s="163" t="s">
        <v>432</v>
      </c>
      <c r="B31" s="76">
        <v>172</v>
      </c>
    </row>
    <row r="32" spans="1:14" ht="6.95" customHeight="1">
      <c r="A32" s="163" t="s">
        <v>433</v>
      </c>
      <c r="B32" s="76">
        <v>218</v>
      </c>
    </row>
    <row r="33" spans="1:2" ht="6.95" customHeight="1">
      <c r="A33" s="163" t="s">
        <v>457</v>
      </c>
      <c r="B33" s="76">
        <v>306</v>
      </c>
    </row>
    <row r="34" spans="1:2" ht="6.95" customHeight="1">
      <c r="A34" s="163" t="s">
        <v>428</v>
      </c>
      <c r="B34" s="76">
        <v>480</v>
      </c>
    </row>
    <row r="35" spans="1:2" ht="6.95" customHeight="1">
      <c r="A35" s="163" t="s">
        <v>426</v>
      </c>
      <c r="B35" s="76">
        <v>664</v>
      </c>
    </row>
    <row r="36" spans="1:2" ht="6.95" customHeight="1">
      <c r="A36" s="163" t="s">
        <v>427</v>
      </c>
      <c r="B36" s="77">
        <v>4468</v>
      </c>
    </row>
    <row r="37" spans="1:2" ht="6.95" customHeight="1">
      <c r="A37" s="162" t="s">
        <v>90</v>
      </c>
      <c r="B37" s="77"/>
    </row>
    <row r="38" spans="1:2" ht="6.95" customHeight="1"/>
    <row r="39" spans="1:2" ht="6.95" customHeight="1">
      <c r="A39" s="587" t="s">
        <v>434</v>
      </c>
      <c r="B39" s="587"/>
    </row>
    <row r="40" spans="1:2" ht="6.95" customHeight="1">
      <c r="A40" s="162" t="s">
        <v>456</v>
      </c>
      <c r="B40" s="162" t="s">
        <v>90</v>
      </c>
    </row>
    <row r="41" spans="1:2" ht="6.95" customHeight="1">
      <c r="A41" s="163" t="s">
        <v>435</v>
      </c>
      <c r="B41" s="76">
        <v>13</v>
      </c>
    </row>
    <row r="42" spans="1:2" ht="6.95" customHeight="1">
      <c r="A42" s="163" t="s">
        <v>436</v>
      </c>
      <c r="B42" s="76">
        <v>43</v>
      </c>
    </row>
    <row r="43" spans="1:2" ht="6.95" customHeight="1">
      <c r="A43" s="162" t="s">
        <v>90</v>
      </c>
      <c r="B43" s="76"/>
    </row>
    <row r="44" spans="1:2" ht="6.95" customHeight="1"/>
    <row r="45" spans="1:2" ht="6.95" customHeight="1">
      <c r="A45" s="587" t="s">
        <v>437</v>
      </c>
      <c r="B45" s="587"/>
    </row>
    <row r="46" spans="1:2" ht="6.95" customHeight="1">
      <c r="A46" s="162" t="s">
        <v>456</v>
      </c>
      <c r="B46" s="162" t="s">
        <v>90</v>
      </c>
    </row>
    <row r="47" spans="1:2" ht="6.95" customHeight="1">
      <c r="A47" s="163" t="s">
        <v>442</v>
      </c>
      <c r="B47" s="76">
        <v>2</v>
      </c>
    </row>
    <row r="48" spans="1:2" ht="6.95" customHeight="1">
      <c r="A48" s="163" t="s">
        <v>440</v>
      </c>
      <c r="B48" s="76">
        <v>16</v>
      </c>
    </row>
    <row r="49" spans="1:14" ht="6.95" customHeight="1">
      <c r="A49" s="163" t="s">
        <v>441</v>
      </c>
      <c r="B49" s="76">
        <v>123</v>
      </c>
    </row>
    <row r="50" spans="1:14" ht="6.95" customHeight="1">
      <c r="A50" s="163" t="s">
        <v>439</v>
      </c>
      <c r="B50" s="76">
        <v>178</v>
      </c>
    </row>
    <row r="51" spans="1:14" ht="6.95" customHeight="1">
      <c r="A51" s="163" t="s">
        <v>443</v>
      </c>
      <c r="B51" s="76">
        <v>297</v>
      </c>
    </row>
    <row r="52" spans="1:14" ht="6.95" customHeight="1">
      <c r="A52" s="163" t="s">
        <v>446</v>
      </c>
      <c r="B52" s="77">
        <v>1118</v>
      </c>
    </row>
    <row r="53" spans="1:14" ht="6.95" customHeight="1">
      <c r="A53" s="163" t="s">
        <v>445</v>
      </c>
      <c r="B53" s="77">
        <v>1939</v>
      </c>
    </row>
    <row r="54" spans="1:14" ht="6.95" customHeight="1">
      <c r="A54" s="163" t="s">
        <v>438</v>
      </c>
      <c r="B54" s="77">
        <v>4265</v>
      </c>
    </row>
    <row r="55" spans="1:14" ht="6.95" customHeight="1">
      <c r="A55" s="163" t="s">
        <v>444</v>
      </c>
      <c r="B55" s="77">
        <v>6726</v>
      </c>
    </row>
    <row r="56" spans="1:14" ht="6.95" customHeight="1">
      <c r="A56" s="162" t="s">
        <v>90</v>
      </c>
      <c r="B56" s="77"/>
      <c r="F56" s="586" t="s">
        <v>270</v>
      </c>
      <c r="G56" s="585">
        <v>108</v>
      </c>
      <c r="M56" s="586" t="s">
        <v>270</v>
      </c>
      <c r="N56" s="585">
        <v>6611</v>
      </c>
    </row>
    <row r="57" spans="1:14" ht="6.95" customHeight="1">
      <c r="F57" s="586"/>
      <c r="G57" s="585"/>
      <c r="M57" s="586"/>
      <c r="N57" s="585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86" t="s">
        <v>270</v>
      </c>
      <c r="G86" s="585">
        <v>56</v>
      </c>
      <c r="M86" s="586" t="s">
        <v>270</v>
      </c>
      <c r="N86" s="585">
        <v>14664</v>
      </c>
    </row>
    <row r="87" spans="1:14" ht="6.95" customHeight="1">
      <c r="F87" s="586"/>
      <c r="G87" s="585"/>
      <c r="M87" s="586"/>
      <c r="N87" s="585"/>
    </row>
    <row r="88" spans="1:14" ht="6.95" customHeight="1"/>
    <row r="89" spans="1:14" ht="6.95" customHeight="1"/>
    <row r="90" spans="1:14" ht="6.95" customHeight="1"/>
    <row r="95" spans="1:14" s="164" customFormat="1" ht="12" customHeight="1">
      <c r="A95" s="91" t="s">
        <v>280</v>
      </c>
    </row>
    <row r="96" spans="1:14" s="164" customFormat="1" ht="12" customHeight="1">
      <c r="A96" s="91" t="s">
        <v>268</v>
      </c>
    </row>
    <row r="97" spans="1:1" s="164" customFormat="1" ht="12" customHeight="1">
      <c r="A97" s="91" t="s">
        <v>269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D641C-53F4-4EA5-9D2F-04D52D0992AB}">
  <dimension ref="A1:M97"/>
  <sheetViews>
    <sheetView view="pageBreakPreview" zoomScale="60" zoomScaleNormal="100" workbookViewId="0">
      <selection activeCell="T39" sqref="T3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47" t="s">
        <v>458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76" t="s">
        <v>373</v>
      </c>
      <c r="B5" s="76" t="s">
        <v>90</v>
      </c>
    </row>
    <row r="6" spans="1:13" ht="5.0999999999999996" customHeight="1">
      <c r="A6" s="76" t="s">
        <v>62</v>
      </c>
      <c r="B6" s="77">
        <v>1686</v>
      </c>
    </row>
    <row r="7" spans="1:13" ht="5.0999999999999996" customHeight="1">
      <c r="A7" s="76" t="s">
        <v>75</v>
      </c>
      <c r="B7" s="77">
        <v>1301</v>
      </c>
    </row>
    <row r="8" spans="1:13" ht="5.0999999999999996" customHeight="1">
      <c r="A8" s="76" t="s">
        <v>189</v>
      </c>
      <c r="B8" s="77">
        <v>1297</v>
      </c>
    </row>
    <row r="9" spans="1:13" ht="5.0999999999999996" customHeight="1">
      <c r="A9" s="76" t="s">
        <v>69</v>
      </c>
      <c r="B9" s="77">
        <v>1274</v>
      </c>
    </row>
    <row r="10" spans="1:13" ht="5.0999999999999996" customHeight="1">
      <c r="A10" s="76" t="s">
        <v>68</v>
      </c>
      <c r="B10" s="77">
        <v>1111</v>
      </c>
    </row>
    <row r="11" spans="1:13" ht="5.0999999999999996" customHeight="1">
      <c r="A11" s="76" t="s">
        <v>82</v>
      </c>
      <c r="B11" s="77">
        <v>1067</v>
      </c>
      <c r="J11" s="546" t="s">
        <v>270</v>
      </c>
      <c r="K11" s="545">
        <v>27391</v>
      </c>
    </row>
    <row r="12" spans="1:13" ht="5.0999999999999996" customHeight="1">
      <c r="A12" s="76" t="s">
        <v>66</v>
      </c>
      <c r="B12" s="77">
        <v>1025</v>
      </c>
      <c r="J12" s="546"/>
      <c r="K12" s="545"/>
    </row>
    <row r="13" spans="1:13" ht="5.0999999999999996" customHeight="1">
      <c r="A13" s="76" t="s">
        <v>73</v>
      </c>
      <c r="B13" s="77">
        <v>1001</v>
      </c>
      <c r="J13" s="546"/>
      <c r="K13" s="545"/>
    </row>
    <row r="14" spans="1:13" ht="5.0999999999999996" customHeight="1">
      <c r="A14" s="76" t="s">
        <v>56</v>
      </c>
      <c r="B14" s="76">
        <v>995</v>
      </c>
    </row>
    <row r="15" spans="1:13" ht="5.0999999999999996" customHeight="1">
      <c r="A15" s="76" t="s">
        <v>84</v>
      </c>
      <c r="B15" s="76">
        <v>966</v>
      </c>
    </row>
    <row r="16" spans="1:13" ht="5.0999999999999996" customHeight="1">
      <c r="A16" s="76" t="s">
        <v>63</v>
      </c>
      <c r="B16" s="76">
        <v>944</v>
      </c>
    </row>
    <row r="17" spans="1:2" ht="5.0999999999999996" customHeight="1">
      <c r="A17" s="76" t="s">
        <v>65</v>
      </c>
      <c r="B17" s="76">
        <v>939</v>
      </c>
    </row>
    <row r="18" spans="1:2" ht="5.0999999999999996" customHeight="1">
      <c r="A18" s="76" t="s">
        <v>70</v>
      </c>
      <c r="B18" s="76">
        <v>874</v>
      </c>
    </row>
    <row r="19" spans="1:2" ht="5.0999999999999996" customHeight="1">
      <c r="A19" s="76" t="s">
        <v>181</v>
      </c>
      <c r="B19" s="76">
        <v>813</v>
      </c>
    </row>
    <row r="20" spans="1:2" ht="5.0999999999999996" customHeight="1">
      <c r="A20" s="76" t="s">
        <v>67</v>
      </c>
      <c r="B20" s="76">
        <v>799</v>
      </c>
    </row>
    <row r="21" spans="1:2" ht="5.0999999999999996" customHeight="1">
      <c r="A21" s="76" t="s">
        <v>79</v>
      </c>
      <c r="B21" s="76">
        <v>784</v>
      </c>
    </row>
    <row r="22" spans="1:2" ht="5.0999999999999996" customHeight="1">
      <c r="A22" s="76" t="s">
        <v>183</v>
      </c>
      <c r="B22" s="76">
        <v>713</v>
      </c>
    </row>
    <row r="23" spans="1:2" ht="5.0999999999999996" customHeight="1">
      <c r="A23" s="76" t="s">
        <v>71</v>
      </c>
      <c r="B23" s="76">
        <v>699</v>
      </c>
    </row>
    <row r="24" spans="1:2" ht="5.0999999999999996" customHeight="1">
      <c r="A24" s="76" t="s">
        <v>182</v>
      </c>
      <c r="B24" s="76">
        <v>669</v>
      </c>
    </row>
    <row r="25" spans="1:2" ht="5.0999999999999996" customHeight="1">
      <c r="A25" s="76" t="s">
        <v>76</v>
      </c>
      <c r="B25" s="76">
        <v>599</v>
      </c>
    </row>
    <row r="26" spans="1:2" ht="5.0999999999999996" customHeight="1">
      <c r="A26" s="76" t="s">
        <v>78</v>
      </c>
      <c r="B26" s="76">
        <v>587</v>
      </c>
    </row>
    <row r="27" spans="1:2" ht="5.0999999999999996" customHeight="1">
      <c r="A27" s="76" t="s">
        <v>184</v>
      </c>
      <c r="B27" s="76">
        <v>572</v>
      </c>
    </row>
    <row r="28" spans="1:2" ht="5.0999999999999996" customHeight="1">
      <c r="A28" s="76" t="s">
        <v>191</v>
      </c>
      <c r="B28" s="76">
        <v>551</v>
      </c>
    </row>
    <row r="29" spans="1:2" ht="5.0999999999999996" customHeight="1">
      <c r="A29" s="76" t="s">
        <v>86</v>
      </c>
      <c r="B29" s="76">
        <v>466</v>
      </c>
    </row>
    <row r="30" spans="1:2" ht="5.0999999999999996" customHeight="1">
      <c r="A30" s="76" t="s">
        <v>64</v>
      </c>
      <c r="B30" s="76">
        <v>456</v>
      </c>
    </row>
    <row r="31" spans="1:2" ht="5.0999999999999996" customHeight="1">
      <c r="A31" s="76" t="s">
        <v>61</v>
      </c>
      <c r="B31" s="76">
        <v>452</v>
      </c>
    </row>
    <row r="32" spans="1:2" ht="5.0999999999999996" customHeight="1">
      <c r="A32" s="76" t="s">
        <v>59</v>
      </c>
      <c r="B32" s="76">
        <v>451</v>
      </c>
    </row>
    <row r="33" spans="1:2" ht="5.0999999999999996" customHeight="1">
      <c r="A33" s="76" t="s">
        <v>77</v>
      </c>
      <c r="B33" s="76">
        <v>361</v>
      </c>
    </row>
    <row r="34" spans="1:2" ht="5.0999999999999996" customHeight="1">
      <c r="A34" s="76" t="s">
        <v>85</v>
      </c>
      <c r="B34" s="76">
        <v>321</v>
      </c>
    </row>
    <row r="35" spans="1:2" ht="5.0999999999999996" customHeight="1">
      <c r="A35" s="76" t="s">
        <v>55</v>
      </c>
      <c r="B35" s="76">
        <v>316</v>
      </c>
    </row>
    <row r="36" spans="1:2" ht="5.0999999999999996" customHeight="1">
      <c r="A36" s="76" t="s">
        <v>190</v>
      </c>
      <c r="B36" s="76">
        <v>314</v>
      </c>
    </row>
    <row r="37" spans="1:2" ht="5.0999999999999996" customHeight="1">
      <c r="A37" s="76" t="s">
        <v>187</v>
      </c>
      <c r="B37" s="76">
        <v>302</v>
      </c>
    </row>
    <row r="38" spans="1:2" ht="5.0999999999999996" customHeight="1">
      <c r="A38" s="76" t="s">
        <v>81</v>
      </c>
      <c r="B38" s="76">
        <v>290</v>
      </c>
    </row>
    <row r="39" spans="1:2" ht="5.0999999999999996" customHeight="1">
      <c r="A39" s="76" t="s">
        <v>185</v>
      </c>
      <c r="B39" s="76">
        <v>282</v>
      </c>
    </row>
    <row r="40" spans="1:2" ht="5.0999999999999996" customHeight="1">
      <c r="A40" s="76" t="s">
        <v>58</v>
      </c>
      <c r="B40" s="76">
        <v>256</v>
      </c>
    </row>
    <row r="41" spans="1:2" ht="5.0999999999999996" customHeight="1">
      <c r="A41" s="76" t="s">
        <v>186</v>
      </c>
      <c r="B41" s="76">
        <v>255</v>
      </c>
    </row>
    <row r="42" spans="1:2" ht="5.0999999999999996" customHeight="1">
      <c r="A42" s="76" t="s">
        <v>80</v>
      </c>
      <c r="B42" s="76">
        <v>251</v>
      </c>
    </row>
    <row r="43" spans="1:2" ht="5.0999999999999996" customHeight="1">
      <c r="A43" s="76" t="s">
        <v>192</v>
      </c>
      <c r="B43" s="76">
        <v>222</v>
      </c>
    </row>
    <row r="44" spans="1:2" ht="5.0999999999999996" customHeight="1">
      <c r="A44" s="76" t="s">
        <v>74</v>
      </c>
      <c r="B44" s="76">
        <v>199</v>
      </c>
    </row>
    <row r="45" spans="1:2" ht="5.0999999999999996" customHeight="1">
      <c r="A45" s="76" t="s">
        <v>72</v>
      </c>
      <c r="B45" s="76">
        <v>175</v>
      </c>
    </row>
    <row r="46" spans="1:2" ht="5.0999999999999996" customHeight="1">
      <c r="A46" s="76" t="s">
        <v>57</v>
      </c>
      <c r="B46" s="76">
        <v>161</v>
      </c>
    </row>
    <row r="47" spans="1:2" ht="5.0999999999999996" customHeight="1">
      <c r="A47" s="76" t="s">
        <v>60</v>
      </c>
      <c r="B47" s="76">
        <v>158</v>
      </c>
    </row>
    <row r="48" spans="1:2" ht="5.0999999999999996" customHeight="1">
      <c r="A48" s="76" t="s">
        <v>188</v>
      </c>
      <c r="B48" s="76">
        <v>149</v>
      </c>
    </row>
    <row r="49" spans="1:2" ht="5.0999999999999996" customHeight="1">
      <c r="A49" s="76" t="s">
        <v>83</v>
      </c>
      <c r="B49" s="76">
        <v>118</v>
      </c>
    </row>
    <row r="50" spans="1:2" ht="5.0999999999999996" customHeight="1">
      <c r="A50" s="76" t="s">
        <v>371</v>
      </c>
      <c r="B50" s="76">
        <v>112</v>
      </c>
    </row>
    <row r="51" spans="1:2" ht="5.0999999999999996" customHeight="1">
      <c r="A51" s="76" t="s">
        <v>193</v>
      </c>
      <c r="B51" s="76">
        <v>58</v>
      </c>
    </row>
    <row r="52" spans="1:2" ht="5.0999999999999996" customHeight="1">
      <c r="A52" s="76" t="s">
        <v>278</v>
      </c>
      <c r="B52" s="76">
        <v>0</v>
      </c>
    </row>
    <row r="53" spans="1:2" ht="5.0999999999999996" customHeight="1">
      <c r="A53" s="76" t="s">
        <v>90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3" t="s">
        <v>280</v>
      </c>
    </row>
    <row r="96" spans="1:1" ht="9.9499999999999993" customHeight="1">
      <c r="A96" s="143" t="s">
        <v>268</v>
      </c>
    </row>
    <row r="97" spans="1:1" ht="9.9499999999999993" customHeight="1">
      <c r="A97" s="143" t="s">
        <v>269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884F1-491C-413A-A8AD-735538D2C1D5}">
  <dimension ref="A1:Q66"/>
  <sheetViews>
    <sheetView view="pageBreakPreview" zoomScale="70" zoomScaleNormal="100" zoomScaleSheetLayoutView="70" workbookViewId="0">
      <selection activeCell="W17" sqref="W17:X17"/>
    </sheetView>
  </sheetViews>
  <sheetFormatPr baseColWidth="10" defaultRowHeight="15"/>
  <cols>
    <col min="1" max="1" width="57.85546875" style="54" customWidth="1"/>
    <col min="2" max="2" width="0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58" t="s">
        <v>459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</row>
    <row r="3" spans="1:17" ht="20.100000000000001" customHeight="1">
      <c r="A3" s="558" t="str">
        <f>UPPER(CONCATENATE("Diciembre 2023"))</f>
        <v>DICIEMBRE 2023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</row>
    <row r="4" spans="1:17">
      <c r="A4" s="55"/>
    </row>
    <row r="5" spans="1:17">
      <c r="A5" s="572" t="s">
        <v>284</v>
      </c>
      <c r="B5" s="565"/>
      <c r="C5" s="588" t="s">
        <v>273</v>
      </c>
      <c r="D5" s="589"/>
      <c r="E5" s="589"/>
      <c r="F5" s="589"/>
      <c r="G5" s="589"/>
      <c r="H5" s="590"/>
      <c r="I5" s="68"/>
      <c r="J5" s="564" t="s">
        <v>274</v>
      </c>
      <c r="K5" s="564"/>
      <c r="L5" s="564"/>
      <c r="M5" s="564"/>
      <c r="N5" s="564"/>
      <c r="O5" s="564"/>
      <c r="P5" s="565"/>
      <c r="Q5" s="572" t="s">
        <v>90</v>
      </c>
    </row>
    <row r="6" spans="1:17">
      <c r="A6" s="573"/>
      <c r="B6" s="565"/>
      <c r="C6" s="574" t="s">
        <v>282</v>
      </c>
      <c r="D6" s="574"/>
      <c r="E6" s="574" t="s">
        <v>283</v>
      </c>
      <c r="F6" s="574"/>
      <c r="G6" s="574" t="s">
        <v>195</v>
      </c>
      <c r="H6" s="574" t="s">
        <v>275</v>
      </c>
      <c r="I6" s="68"/>
      <c r="J6" s="564" t="s">
        <v>282</v>
      </c>
      <c r="K6" s="564"/>
      <c r="L6" s="564" t="s">
        <v>283</v>
      </c>
      <c r="M6" s="564"/>
      <c r="N6" s="564" t="s">
        <v>195</v>
      </c>
      <c r="O6" s="564" t="s">
        <v>275</v>
      </c>
      <c r="P6" s="565"/>
      <c r="Q6" s="573"/>
    </row>
    <row r="7" spans="1:17">
      <c r="A7" s="574"/>
      <c r="B7" s="565"/>
      <c r="C7" s="63" t="s">
        <v>276</v>
      </c>
      <c r="D7" s="63" t="s">
        <v>277</v>
      </c>
      <c r="E7" s="63" t="s">
        <v>276</v>
      </c>
      <c r="F7" s="63" t="s">
        <v>277</v>
      </c>
      <c r="G7" s="564"/>
      <c r="H7" s="564"/>
      <c r="I7" s="68"/>
      <c r="J7" s="63" t="s">
        <v>276</v>
      </c>
      <c r="K7" s="63" t="s">
        <v>277</v>
      </c>
      <c r="L7" s="63" t="s">
        <v>276</v>
      </c>
      <c r="M7" s="63" t="s">
        <v>277</v>
      </c>
      <c r="N7" s="564"/>
      <c r="O7" s="564"/>
      <c r="P7" s="565"/>
      <c r="Q7" s="57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99" t="s">
        <v>55</v>
      </c>
      <c r="B9" s="55"/>
      <c r="C9" s="147">
        <v>80</v>
      </c>
      <c r="D9" s="147">
        <v>9</v>
      </c>
      <c r="E9" s="147">
        <v>180</v>
      </c>
      <c r="F9" s="147">
        <v>10</v>
      </c>
      <c r="G9" s="61">
        <v>279</v>
      </c>
      <c r="H9" s="61">
        <v>88</v>
      </c>
      <c r="I9" s="145"/>
      <c r="J9" s="147">
        <v>7</v>
      </c>
      <c r="K9" s="147"/>
      <c r="L9" s="147">
        <v>29</v>
      </c>
      <c r="M9" s="147">
        <v>1</v>
      </c>
      <c r="N9" s="61">
        <v>37</v>
      </c>
      <c r="O9" s="61">
        <v>12</v>
      </c>
      <c r="P9" s="145"/>
      <c r="Q9" s="61">
        <v>316</v>
      </c>
    </row>
    <row r="10" spans="1:17" ht="15.75">
      <c r="A10" s="99" t="s">
        <v>56</v>
      </c>
      <c r="B10" s="55"/>
      <c r="C10" s="147">
        <v>219</v>
      </c>
      <c r="D10" s="147">
        <v>37</v>
      </c>
      <c r="E10" s="147">
        <v>509</v>
      </c>
      <c r="F10" s="147">
        <v>35</v>
      </c>
      <c r="G10" s="61">
        <v>800</v>
      </c>
      <c r="H10" s="61">
        <v>80</v>
      </c>
      <c r="I10" s="145"/>
      <c r="J10" s="147">
        <v>71</v>
      </c>
      <c r="K10" s="147">
        <v>10</v>
      </c>
      <c r="L10" s="147">
        <v>108</v>
      </c>
      <c r="M10" s="147">
        <v>6</v>
      </c>
      <c r="N10" s="61">
        <v>195</v>
      </c>
      <c r="O10" s="61">
        <v>20</v>
      </c>
      <c r="P10" s="145"/>
      <c r="Q10" s="61">
        <v>995</v>
      </c>
    </row>
    <row r="11" spans="1:17" ht="15.75">
      <c r="A11" s="99" t="s">
        <v>57</v>
      </c>
      <c r="B11" s="55"/>
      <c r="C11" s="147">
        <v>60</v>
      </c>
      <c r="D11" s="147">
        <v>4</v>
      </c>
      <c r="E11" s="147">
        <v>72</v>
      </c>
      <c r="F11" s="147">
        <v>5</v>
      </c>
      <c r="G11" s="61">
        <v>141</v>
      </c>
      <c r="H11" s="61">
        <v>88</v>
      </c>
      <c r="I11" s="145"/>
      <c r="J11" s="147">
        <v>4</v>
      </c>
      <c r="K11" s="147"/>
      <c r="L11" s="147">
        <v>16</v>
      </c>
      <c r="M11" s="147"/>
      <c r="N11" s="61">
        <v>20</v>
      </c>
      <c r="O11" s="61">
        <v>12</v>
      </c>
      <c r="P11" s="145"/>
      <c r="Q11" s="61">
        <v>161</v>
      </c>
    </row>
    <row r="12" spans="1:17" ht="15.75">
      <c r="A12" s="99" t="s">
        <v>58</v>
      </c>
      <c r="B12" s="55"/>
      <c r="C12" s="147">
        <v>30</v>
      </c>
      <c r="D12" s="147">
        <v>3</v>
      </c>
      <c r="E12" s="147">
        <v>190</v>
      </c>
      <c r="F12" s="147">
        <v>11</v>
      </c>
      <c r="G12" s="61">
        <v>234</v>
      </c>
      <c r="H12" s="61">
        <v>91</v>
      </c>
      <c r="I12" s="145"/>
      <c r="J12" s="147"/>
      <c r="K12" s="147"/>
      <c r="L12" s="147">
        <v>20</v>
      </c>
      <c r="M12" s="147">
        <v>2</v>
      </c>
      <c r="N12" s="61">
        <v>22</v>
      </c>
      <c r="O12" s="61">
        <v>9</v>
      </c>
      <c r="P12" s="145"/>
      <c r="Q12" s="61">
        <v>256</v>
      </c>
    </row>
    <row r="13" spans="1:17" ht="15.75">
      <c r="A13" s="99" t="s">
        <v>61</v>
      </c>
      <c r="B13" s="55"/>
      <c r="C13" s="147">
        <v>190</v>
      </c>
      <c r="D13" s="147">
        <v>3</v>
      </c>
      <c r="E13" s="147">
        <v>233</v>
      </c>
      <c r="F13" s="147"/>
      <c r="G13" s="61">
        <v>426</v>
      </c>
      <c r="H13" s="61">
        <v>94</v>
      </c>
      <c r="I13" s="145"/>
      <c r="J13" s="147">
        <v>13</v>
      </c>
      <c r="K13" s="147"/>
      <c r="L13" s="147">
        <v>12</v>
      </c>
      <c r="M13" s="147">
        <v>1</v>
      </c>
      <c r="N13" s="61">
        <v>26</v>
      </c>
      <c r="O13" s="61">
        <v>6</v>
      </c>
      <c r="P13" s="145"/>
      <c r="Q13" s="61">
        <v>452</v>
      </c>
    </row>
    <row r="14" spans="1:17" ht="15.75">
      <c r="A14" s="99" t="s">
        <v>62</v>
      </c>
      <c r="B14" s="55"/>
      <c r="C14" s="147">
        <v>724</v>
      </c>
      <c r="D14" s="147">
        <v>92</v>
      </c>
      <c r="E14" s="147">
        <v>770</v>
      </c>
      <c r="F14" s="147">
        <v>42</v>
      </c>
      <c r="G14" s="62">
        <v>1628</v>
      </c>
      <c r="H14" s="61">
        <v>97</v>
      </c>
      <c r="I14" s="145"/>
      <c r="J14" s="147">
        <v>9</v>
      </c>
      <c r="K14" s="147">
        <v>1</v>
      </c>
      <c r="L14" s="147">
        <v>48</v>
      </c>
      <c r="M14" s="147"/>
      <c r="N14" s="61">
        <v>58</v>
      </c>
      <c r="O14" s="61">
        <v>3</v>
      </c>
      <c r="P14" s="145"/>
      <c r="Q14" s="62">
        <v>1686</v>
      </c>
    </row>
    <row r="15" spans="1:17" ht="15.75">
      <c r="A15" s="99" t="s">
        <v>63</v>
      </c>
      <c r="B15" s="55"/>
      <c r="C15" s="147">
        <v>116</v>
      </c>
      <c r="D15" s="147">
        <v>18</v>
      </c>
      <c r="E15" s="147">
        <v>572</v>
      </c>
      <c r="F15" s="147">
        <v>125</v>
      </c>
      <c r="G15" s="61">
        <v>831</v>
      </c>
      <c r="H15" s="61">
        <v>88</v>
      </c>
      <c r="I15" s="145"/>
      <c r="J15" s="147">
        <v>10</v>
      </c>
      <c r="K15" s="147">
        <v>6</v>
      </c>
      <c r="L15" s="147">
        <v>78</v>
      </c>
      <c r="M15" s="147">
        <v>19</v>
      </c>
      <c r="N15" s="61">
        <v>113</v>
      </c>
      <c r="O15" s="61">
        <v>12</v>
      </c>
      <c r="P15" s="145"/>
      <c r="Q15" s="61">
        <v>944</v>
      </c>
    </row>
    <row r="16" spans="1:17" ht="15.75">
      <c r="A16" s="99" t="s">
        <v>59</v>
      </c>
      <c r="B16" s="55"/>
      <c r="C16" s="147">
        <v>98</v>
      </c>
      <c r="D16" s="147">
        <v>28</v>
      </c>
      <c r="E16" s="147">
        <v>275</v>
      </c>
      <c r="F16" s="147">
        <v>50</v>
      </c>
      <c r="G16" s="61">
        <v>451</v>
      </c>
      <c r="H16" s="61">
        <v>100</v>
      </c>
      <c r="I16" s="145"/>
      <c r="J16" s="147"/>
      <c r="K16" s="147"/>
      <c r="L16" s="147"/>
      <c r="M16" s="147"/>
      <c r="N16" s="61"/>
      <c r="O16" s="61"/>
      <c r="P16" s="145"/>
      <c r="Q16" s="61">
        <v>451</v>
      </c>
    </row>
    <row r="17" spans="1:17" ht="15.75">
      <c r="A17" s="99" t="s">
        <v>60</v>
      </c>
      <c r="B17" s="55"/>
      <c r="C17" s="147">
        <v>49</v>
      </c>
      <c r="D17" s="147">
        <v>1</v>
      </c>
      <c r="E17" s="147">
        <v>75</v>
      </c>
      <c r="F17" s="147">
        <v>3</v>
      </c>
      <c r="G17" s="61">
        <v>128</v>
      </c>
      <c r="H17" s="61">
        <v>81</v>
      </c>
      <c r="I17" s="145"/>
      <c r="J17" s="147">
        <v>16</v>
      </c>
      <c r="K17" s="147">
        <v>2</v>
      </c>
      <c r="L17" s="147">
        <v>11</v>
      </c>
      <c r="M17" s="147">
        <v>1</v>
      </c>
      <c r="N17" s="61">
        <v>30</v>
      </c>
      <c r="O17" s="61">
        <v>19</v>
      </c>
      <c r="P17" s="145"/>
      <c r="Q17" s="61">
        <v>158</v>
      </c>
    </row>
    <row r="18" spans="1:17" ht="15.75">
      <c r="A18" s="99" t="s">
        <v>64</v>
      </c>
      <c r="B18" s="55"/>
      <c r="C18" s="147">
        <v>272</v>
      </c>
      <c r="D18" s="147">
        <v>45</v>
      </c>
      <c r="E18" s="147">
        <v>104</v>
      </c>
      <c r="F18" s="147">
        <v>29</v>
      </c>
      <c r="G18" s="61">
        <v>450</v>
      </c>
      <c r="H18" s="61">
        <v>99</v>
      </c>
      <c r="I18" s="145"/>
      <c r="J18" s="147">
        <v>1</v>
      </c>
      <c r="K18" s="147"/>
      <c r="L18" s="147">
        <v>5</v>
      </c>
      <c r="M18" s="147"/>
      <c r="N18" s="61">
        <v>6</v>
      </c>
      <c r="O18" s="61">
        <v>1</v>
      </c>
      <c r="P18" s="145"/>
      <c r="Q18" s="61">
        <v>456</v>
      </c>
    </row>
    <row r="19" spans="1:17" ht="15.75">
      <c r="A19" s="99" t="s">
        <v>69</v>
      </c>
      <c r="B19" s="55"/>
      <c r="C19" s="147">
        <v>278</v>
      </c>
      <c r="D19" s="147">
        <v>25</v>
      </c>
      <c r="E19" s="147">
        <v>850</v>
      </c>
      <c r="F19" s="147">
        <v>109</v>
      </c>
      <c r="G19" s="62">
        <v>1262</v>
      </c>
      <c r="H19" s="61">
        <v>99</v>
      </c>
      <c r="I19" s="145"/>
      <c r="J19" s="147">
        <v>7</v>
      </c>
      <c r="K19" s="147"/>
      <c r="L19" s="147">
        <v>5</v>
      </c>
      <c r="M19" s="147"/>
      <c r="N19" s="61">
        <v>12</v>
      </c>
      <c r="O19" s="61">
        <v>1</v>
      </c>
      <c r="P19" s="145"/>
      <c r="Q19" s="62">
        <v>1274</v>
      </c>
    </row>
    <row r="20" spans="1:17" ht="15.75">
      <c r="A20" s="99" t="s">
        <v>65</v>
      </c>
      <c r="B20" s="55"/>
      <c r="C20" s="147">
        <v>256</v>
      </c>
      <c r="D20" s="147">
        <v>19</v>
      </c>
      <c r="E20" s="147">
        <v>622</v>
      </c>
      <c r="F20" s="147">
        <v>21</v>
      </c>
      <c r="G20" s="61">
        <v>918</v>
      </c>
      <c r="H20" s="61">
        <v>98</v>
      </c>
      <c r="I20" s="145"/>
      <c r="J20" s="147">
        <v>4</v>
      </c>
      <c r="K20" s="147">
        <v>1</v>
      </c>
      <c r="L20" s="147">
        <v>15</v>
      </c>
      <c r="M20" s="147">
        <v>1</v>
      </c>
      <c r="N20" s="61">
        <v>21</v>
      </c>
      <c r="O20" s="61">
        <v>2</v>
      </c>
      <c r="P20" s="145"/>
      <c r="Q20" s="61">
        <v>939</v>
      </c>
    </row>
    <row r="21" spans="1:17" ht="15.75">
      <c r="A21" s="99" t="s">
        <v>66</v>
      </c>
      <c r="B21" s="55"/>
      <c r="C21" s="147">
        <v>233</v>
      </c>
      <c r="D21" s="147">
        <v>25</v>
      </c>
      <c r="E21" s="147">
        <v>642</v>
      </c>
      <c r="F21" s="147">
        <v>51</v>
      </c>
      <c r="G21" s="61">
        <v>951</v>
      </c>
      <c r="H21" s="61">
        <v>93</v>
      </c>
      <c r="I21" s="145"/>
      <c r="J21" s="147">
        <v>39</v>
      </c>
      <c r="K21" s="147">
        <v>5</v>
      </c>
      <c r="L21" s="147">
        <v>28</v>
      </c>
      <c r="M21" s="147">
        <v>2</v>
      </c>
      <c r="N21" s="61">
        <v>74</v>
      </c>
      <c r="O21" s="61">
        <v>7</v>
      </c>
      <c r="P21" s="145"/>
      <c r="Q21" s="62">
        <v>1025</v>
      </c>
    </row>
    <row r="22" spans="1:17" ht="15.75">
      <c r="A22" s="99" t="s">
        <v>67</v>
      </c>
      <c r="B22" s="55"/>
      <c r="C22" s="147">
        <v>155</v>
      </c>
      <c r="D22" s="147">
        <v>19</v>
      </c>
      <c r="E22" s="147">
        <v>525</v>
      </c>
      <c r="F22" s="147">
        <v>59</v>
      </c>
      <c r="G22" s="61">
        <v>758</v>
      </c>
      <c r="H22" s="61">
        <v>95</v>
      </c>
      <c r="I22" s="145"/>
      <c r="J22" s="147">
        <v>10</v>
      </c>
      <c r="K22" s="147">
        <v>1</v>
      </c>
      <c r="L22" s="147">
        <v>29</v>
      </c>
      <c r="M22" s="147">
        <v>1</v>
      </c>
      <c r="N22" s="61">
        <v>41</v>
      </c>
      <c r="O22" s="61">
        <v>5</v>
      </c>
      <c r="P22" s="145"/>
      <c r="Q22" s="61">
        <v>799</v>
      </c>
    </row>
    <row r="23" spans="1:17" ht="15.75">
      <c r="A23" s="99" t="s">
        <v>68</v>
      </c>
      <c r="B23" s="55"/>
      <c r="C23" s="147">
        <v>281</v>
      </c>
      <c r="D23" s="147">
        <v>48</v>
      </c>
      <c r="E23" s="147">
        <v>581</v>
      </c>
      <c r="F23" s="147">
        <v>66</v>
      </c>
      <c r="G23" s="61">
        <v>976</v>
      </c>
      <c r="H23" s="61">
        <v>88</v>
      </c>
      <c r="I23" s="145"/>
      <c r="J23" s="147">
        <v>54</v>
      </c>
      <c r="K23" s="147">
        <v>8</v>
      </c>
      <c r="L23" s="147">
        <v>64</v>
      </c>
      <c r="M23" s="147">
        <v>9</v>
      </c>
      <c r="N23" s="61">
        <v>135</v>
      </c>
      <c r="O23" s="61">
        <v>12</v>
      </c>
      <c r="P23" s="145"/>
      <c r="Q23" s="62">
        <v>1111</v>
      </c>
    </row>
    <row r="24" spans="1:17" ht="15.75">
      <c r="A24" s="99" t="s">
        <v>70</v>
      </c>
      <c r="B24" s="55"/>
      <c r="C24" s="147">
        <v>328</v>
      </c>
      <c r="D24" s="147">
        <v>56</v>
      </c>
      <c r="E24" s="147">
        <v>368</v>
      </c>
      <c r="F24" s="147">
        <v>35</v>
      </c>
      <c r="G24" s="61">
        <v>787</v>
      </c>
      <c r="H24" s="61">
        <v>90</v>
      </c>
      <c r="I24" s="145"/>
      <c r="J24" s="147">
        <v>40</v>
      </c>
      <c r="K24" s="147">
        <v>2</v>
      </c>
      <c r="L24" s="147">
        <v>41</v>
      </c>
      <c r="M24" s="147">
        <v>4</v>
      </c>
      <c r="N24" s="61">
        <v>87</v>
      </c>
      <c r="O24" s="61">
        <v>10</v>
      </c>
      <c r="P24" s="145"/>
      <c r="Q24" s="61">
        <v>874</v>
      </c>
    </row>
    <row r="25" spans="1:17" ht="15.75">
      <c r="A25" s="99" t="s">
        <v>71</v>
      </c>
      <c r="B25" s="55"/>
      <c r="C25" s="147">
        <v>143</v>
      </c>
      <c r="D25" s="147">
        <v>6</v>
      </c>
      <c r="E25" s="147">
        <v>461</v>
      </c>
      <c r="F25" s="147">
        <v>46</v>
      </c>
      <c r="G25" s="61">
        <v>656</v>
      </c>
      <c r="H25" s="61">
        <v>94</v>
      </c>
      <c r="I25" s="145"/>
      <c r="J25" s="147">
        <v>12</v>
      </c>
      <c r="K25" s="147"/>
      <c r="L25" s="147">
        <v>31</v>
      </c>
      <c r="M25" s="147"/>
      <c r="N25" s="61">
        <v>43</v>
      </c>
      <c r="O25" s="61">
        <v>6</v>
      </c>
      <c r="P25" s="145"/>
      <c r="Q25" s="61">
        <v>699</v>
      </c>
    </row>
    <row r="26" spans="1:17" ht="15.75">
      <c r="A26" s="99" t="s">
        <v>72</v>
      </c>
      <c r="B26" s="55"/>
      <c r="C26" s="147">
        <v>58</v>
      </c>
      <c r="D26" s="147">
        <v>10</v>
      </c>
      <c r="E26" s="147">
        <v>63</v>
      </c>
      <c r="F26" s="147">
        <v>27</v>
      </c>
      <c r="G26" s="61">
        <v>158</v>
      </c>
      <c r="H26" s="61">
        <v>90</v>
      </c>
      <c r="I26" s="145"/>
      <c r="J26" s="147">
        <v>8</v>
      </c>
      <c r="K26" s="147"/>
      <c r="L26" s="147">
        <v>9</v>
      </c>
      <c r="M26" s="147"/>
      <c r="N26" s="61">
        <v>17</v>
      </c>
      <c r="O26" s="61">
        <v>10</v>
      </c>
      <c r="P26" s="145"/>
      <c r="Q26" s="61">
        <v>175</v>
      </c>
    </row>
    <row r="27" spans="1:17" ht="15.75">
      <c r="A27" s="99" t="s">
        <v>73</v>
      </c>
      <c r="B27" s="55"/>
      <c r="C27" s="147">
        <v>196</v>
      </c>
      <c r="D27" s="147">
        <v>26</v>
      </c>
      <c r="E27" s="147">
        <v>603</v>
      </c>
      <c r="F27" s="147">
        <v>81</v>
      </c>
      <c r="G27" s="61">
        <v>906</v>
      </c>
      <c r="H27" s="61">
        <v>91</v>
      </c>
      <c r="I27" s="145"/>
      <c r="J27" s="147">
        <v>31</v>
      </c>
      <c r="K27" s="147">
        <v>5</v>
      </c>
      <c r="L27" s="147">
        <v>57</v>
      </c>
      <c r="M27" s="147">
        <v>2</v>
      </c>
      <c r="N27" s="61">
        <v>95</v>
      </c>
      <c r="O27" s="61">
        <v>9</v>
      </c>
      <c r="P27" s="145"/>
      <c r="Q27" s="62">
        <v>1001</v>
      </c>
    </row>
    <row r="28" spans="1:17" ht="15.75">
      <c r="A28" s="99" t="s">
        <v>74</v>
      </c>
      <c r="B28" s="55"/>
      <c r="C28" s="147">
        <v>100</v>
      </c>
      <c r="D28" s="147">
        <v>6</v>
      </c>
      <c r="E28" s="147">
        <v>85</v>
      </c>
      <c r="F28" s="147">
        <v>4</v>
      </c>
      <c r="G28" s="61">
        <v>195</v>
      </c>
      <c r="H28" s="61">
        <v>98</v>
      </c>
      <c r="I28" s="145"/>
      <c r="J28" s="147">
        <v>1</v>
      </c>
      <c r="K28" s="147">
        <v>2</v>
      </c>
      <c r="L28" s="147"/>
      <c r="M28" s="147">
        <v>1</v>
      </c>
      <c r="N28" s="61">
        <v>4</v>
      </c>
      <c r="O28" s="61">
        <v>2</v>
      </c>
      <c r="P28" s="145"/>
      <c r="Q28" s="61">
        <v>199</v>
      </c>
    </row>
    <row r="29" spans="1:17" ht="15.75">
      <c r="A29" s="99" t="s">
        <v>75</v>
      </c>
      <c r="B29" s="55"/>
      <c r="C29" s="147">
        <v>496</v>
      </c>
      <c r="D29" s="147">
        <v>39</v>
      </c>
      <c r="E29" s="147">
        <v>697</v>
      </c>
      <c r="F29" s="147">
        <v>26</v>
      </c>
      <c r="G29" s="62">
        <v>1258</v>
      </c>
      <c r="H29" s="61">
        <v>97</v>
      </c>
      <c r="I29" s="145"/>
      <c r="J29" s="147">
        <v>15</v>
      </c>
      <c r="K29" s="147"/>
      <c r="L29" s="147">
        <v>28</v>
      </c>
      <c r="M29" s="147"/>
      <c r="N29" s="61">
        <v>43</v>
      </c>
      <c r="O29" s="61">
        <v>3</v>
      </c>
      <c r="P29" s="145"/>
      <c r="Q29" s="62">
        <v>1301</v>
      </c>
    </row>
    <row r="30" spans="1:17" ht="15.75">
      <c r="A30" s="99" t="s">
        <v>76</v>
      </c>
      <c r="B30" s="55"/>
      <c r="C30" s="147">
        <v>136</v>
      </c>
      <c r="D30" s="147">
        <v>26</v>
      </c>
      <c r="E30" s="147">
        <v>371</v>
      </c>
      <c r="F30" s="147">
        <v>44</v>
      </c>
      <c r="G30" s="61">
        <v>577</v>
      </c>
      <c r="H30" s="61">
        <v>96</v>
      </c>
      <c r="I30" s="145"/>
      <c r="J30" s="147">
        <v>2</v>
      </c>
      <c r="K30" s="147"/>
      <c r="L30" s="147">
        <v>20</v>
      </c>
      <c r="M30" s="147"/>
      <c r="N30" s="61">
        <v>22</v>
      </c>
      <c r="O30" s="61">
        <v>4</v>
      </c>
      <c r="P30" s="145"/>
      <c r="Q30" s="61">
        <v>599</v>
      </c>
    </row>
    <row r="31" spans="1:17" ht="15.75">
      <c r="A31" s="99" t="s">
        <v>77</v>
      </c>
      <c r="B31" s="55"/>
      <c r="C31" s="147">
        <v>183</v>
      </c>
      <c r="D31" s="147">
        <v>14</v>
      </c>
      <c r="E31" s="147">
        <v>126</v>
      </c>
      <c r="F31" s="147">
        <v>7</v>
      </c>
      <c r="G31" s="61">
        <v>330</v>
      </c>
      <c r="H31" s="61">
        <v>91</v>
      </c>
      <c r="I31" s="145"/>
      <c r="J31" s="147">
        <v>10</v>
      </c>
      <c r="K31" s="147">
        <v>2</v>
      </c>
      <c r="L31" s="147">
        <v>17</v>
      </c>
      <c r="M31" s="147">
        <v>2</v>
      </c>
      <c r="N31" s="61">
        <v>31</v>
      </c>
      <c r="O31" s="61">
        <v>9</v>
      </c>
      <c r="P31" s="145"/>
      <c r="Q31" s="61">
        <v>361</v>
      </c>
    </row>
    <row r="32" spans="1:17" ht="15.75">
      <c r="A32" s="99" t="s">
        <v>78</v>
      </c>
      <c r="B32" s="55"/>
      <c r="C32" s="147">
        <v>304</v>
      </c>
      <c r="D32" s="147">
        <v>56</v>
      </c>
      <c r="E32" s="147">
        <v>176</v>
      </c>
      <c r="F32" s="147">
        <v>29</v>
      </c>
      <c r="G32" s="61">
        <v>565</v>
      </c>
      <c r="H32" s="61">
        <v>96</v>
      </c>
      <c r="I32" s="145"/>
      <c r="J32" s="147">
        <v>1</v>
      </c>
      <c r="K32" s="147">
        <v>1</v>
      </c>
      <c r="L32" s="147">
        <v>20</v>
      </c>
      <c r="M32" s="147"/>
      <c r="N32" s="61">
        <v>22</v>
      </c>
      <c r="O32" s="61">
        <v>4</v>
      </c>
      <c r="P32" s="145"/>
      <c r="Q32" s="61">
        <v>587</v>
      </c>
    </row>
    <row r="33" spans="1:17" ht="15.75">
      <c r="A33" s="99" t="s">
        <v>79</v>
      </c>
      <c r="B33" s="55"/>
      <c r="C33" s="147">
        <v>169</v>
      </c>
      <c r="D33" s="147">
        <v>18</v>
      </c>
      <c r="E33" s="147">
        <v>364</v>
      </c>
      <c r="F33" s="147">
        <v>15</v>
      </c>
      <c r="G33" s="61">
        <v>566</v>
      </c>
      <c r="H33" s="61">
        <v>72</v>
      </c>
      <c r="I33" s="145"/>
      <c r="J33" s="147">
        <v>46</v>
      </c>
      <c r="K33" s="147">
        <v>1</v>
      </c>
      <c r="L33" s="147">
        <v>163</v>
      </c>
      <c r="M33" s="147">
        <v>8</v>
      </c>
      <c r="N33" s="61">
        <v>218</v>
      </c>
      <c r="O33" s="61">
        <v>28</v>
      </c>
      <c r="P33" s="145"/>
      <c r="Q33" s="61">
        <v>784</v>
      </c>
    </row>
    <row r="34" spans="1:17" ht="15.75">
      <c r="A34" s="99" t="s">
        <v>80</v>
      </c>
      <c r="B34" s="55"/>
      <c r="C34" s="147">
        <v>69</v>
      </c>
      <c r="D34" s="147"/>
      <c r="E34" s="147">
        <v>167</v>
      </c>
      <c r="F34" s="147">
        <v>11</v>
      </c>
      <c r="G34" s="61">
        <v>247</v>
      </c>
      <c r="H34" s="61">
        <v>98</v>
      </c>
      <c r="I34" s="145"/>
      <c r="J34" s="147">
        <v>3</v>
      </c>
      <c r="K34" s="147"/>
      <c r="L34" s="147"/>
      <c r="M34" s="147">
        <v>1</v>
      </c>
      <c r="N34" s="61">
        <v>4</v>
      </c>
      <c r="O34" s="61">
        <v>2</v>
      </c>
      <c r="P34" s="145"/>
      <c r="Q34" s="61">
        <v>251</v>
      </c>
    </row>
    <row r="35" spans="1:17" ht="15.75">
      <c r="A35" s="99" t="s">
        <v>81</v>
      </c>
      <c r="B35" s="55"/>
      <c r="C35" s="147">
        <v>59</v>
      </c>
      <c r="D35" s="147">
        <v>8</v>
      </c>
      <c r="E35" s="147">
        <v>215</v>
      </c>
      <c r="F35" s="147">
        <v>6</v>
      </c>
      <c r="G35" s="61">
        <v>288</v>
      </c>
      <c r="H35" s="61">
        <v>99</v>
      </c>
      <c r="I35" s="145"/>
      <c r="J35" s="147">
        <v>1</v>
      </c>
      <c r="K35" s="147"/>
      <c r="L35" s="147">
        <v>1</v>
      </c>
      <c r="M35" s="147"/>
      <c r="N35" s="61">
        <v>2</v>
      </c>
      <c r="O35" s="61">
        <v>1</v>
      </c>
      <c r="P35" s="145"/>
      <c r="Q35" s="61">
        <v>290</v>
      </c>
    </row>
    <row r="36" spans="1:17" ht="15.75">
      <c r="A36" s="99" t="s">
        <v>82</v>
      </c>
      <c r="B36" s="55"/>
      <c r="C36" s="147">
        <v>275</v>
      </c>
      <c r="D36" s="147">
        <v>24</v>
      </c>
      <c r="E36" s="147">
        <v>633</v>
      </c>
      <c r="F36" s="147">
        <v>31</v>
      </c>
      <c r="G36" s="61">
        <v>963</v>
      </c>
      <c r="H36" s="61">
        <v>90</v>
      </c>
      <c r="I36" s="145"/>
      <c r="J36" s="147">
        <v>46</v>
      </c>
      <c r="K36" s="147">
        <v>2</v>
      </c>
      <c r="L36" s="147">
        <v>48</v>
      </c>
      <c r="M36" s="147">
        <v>8</v>
      </c>
      <c r="N36" s="61">
        <v>104</v>
      </c>
      <c r="O36" s="61">
        <v>10</v>
      </c>
      <c r="P36" s="145"/>
      <c r="Q36" s="62">
        <v>1067</v>
      </c>
    </row>
    <row r="37" spans="1:17" ht="15.75">
      <c r="A37" s="99" t="s">
        <v>83</v>
      </c>
      <c r="B37" s="55"/>
      <c r="C37" s="147">
        <v>60</v>
      </c>
      <c r="D37" s="147">
        <v>22</v>
      </c>
      <c r="E37" s="147">
        <v>15</v>
      </c>
      <c r="F37" s="147">
        <v>4</v>
      </c>
      <c r="G37" s="61">
        <v>101</v>
      </c>
      <c r="H37" s="61">
        <v>86</v>
      </c>
      <c r="I37" s="145"/>
      <c r="J37" s="147">
        <v>7</v>
      </c>
      <c r="K37" s="147"/>
      <c r="L37" s="147">
        <v>10</v>
      </c>
      <c r="M37" s="147"/>
      <c r="N37" s="61">
        <v>17</v>
      </c>
      <c r="O37" s="61">
        <v>14</v>
      </c>
      <c r="P37" s="145"/>
      <c r="Q37" s="61">
        <v>118</v>
      </c>
    </row>
    <row r="38" spans="1:17" ht="15.75">
      <c r="A38" s="99" t="s">
        <v>84</v>
      </c>
      <c r="B38" s="55"/>
      <c r="C38" s="147">
        <v>405</v>
      </c>
      <c r="D38" s="147">
        <v>35</v>
      </c>
      <c r="E38" s="147">
        <v>491</v>
      </c>
      <c r="F38" s="147">
        <v>17</v>
      </c>
      <c r="G38" s="61">
        <v>948</v>
      </c>
      <c r="H38" s="61">
        <v>98</v>
      </c>
      <c r="I38" s="145"/>
      <c r="J38" s="147">
        <v>4</v>
      </c>
      <c r="K38" s="147">
        <v>2</v>
      </c>
      <c r="L38" s="147">
        <v>11</v>
      </c>
      <c r="M38" s="147">
        <v>1</v>
      </c>
      <c r="N38" s="61">
        <v>18</v>
      </c>
      <c r="O38" s="61">
        <v>2</v>
      </c>
      <c r="P38" s="145"/>
      <c r="Q38" s="61">
        <v>966</v>
      </c>
    </row>
    <row r="39" spans="1:17" ht="15.75">
      <c r="A39" s="99" t="s">
        <v>85</v>
      </c>
      <c r="B39" s="55"/>
      <c r="C39" s="147">
        <v>50</v>
      </c>
      <c r="D39" s="147">
        <v>3</v>
      </c>
      <c r="E39" s="147">
        <v>227</v>
      </c>
      <c r="F39" s="147">
        <v>3</v>
      </c>
      <c r="G39" s="61">
        <v>283</v>
      </c>
      <c r="H39" s="61">
        <v>88</v>
      </c>
      <c r="I39" s="145"/>
      <c r="J39" s="147">
        <v>9</v>
      </c>
      <c r="K39" s="147"/>
      <c r="L39" s="147">
        <v>28</v>
      </c>
      <c r="M39" s="147">
        <v>1</v>
      </c>
      <c r="N39" s="61">
        <v>38</v>
      </c>
      <c r="O39" s="61">
        <v>12</v>
      </c>
      <c r="P39" s="145"/>
      <c r="Q39" s="61">
        <v>321</v>
      </c>
    </row>
    <row r="40" spans="1:17" ht="15.75">
      <c r="A40" s="99" t="s">
        <v>86</v>
      </c>
      <c r="B40" s="55"/>
      <c r="C40" s="147">
        <v>98</v>
      </c>
      <c r="D40" s="147">
        <v>24</v>
      </c>
      <c r="E40" s="147">
        <v>227</v>
      </c>
      <c r="F40" s="147">
        <v>26</v>
      </c>
      <c r="G40" s="61">
        <v>375</v>
      </c>
      <c r="H40" s="61">
        <v>80</v>
      </c>
      <c r="I40" s="145"/>
      <c r="J40" s="147">
        <v>46</v>
      </c>
      <c r="K40" s="147">
        <v>10</v>
      </c>
      <c r="L40" s="147">
        <v>28</v>
      </c>
      <c r="M40" s="147">
        <v>7</v>
      </c>
      <c r="N40" s="61">
        <v>91</v>
      </c>
      <c r="O40" s="61">
        <v>20</v>
      </c>
      <c r="P40" s="145"/>
      <c r="Q40" s="61">
        <v>466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195</v>
      </c>
      <c r="B42" s="55"/>
      <c r="C42" s="73">
        <v>6170</v>
      </c>
      <c r="D42" s="72">
        <v>749</v>
      </c>
      <c r="E42" s="73">
        <v>11489</v>
      </c>
      <c r="F42" s="73">
        <v>1028</v>
      </c>
      <c r="G42" s="73">
        <v>19436</v>
      </c>
      <c r="H42" s="72">
        <v>92</v>
      </c>
      <c r="I42" s="144"/>
      <c r="J42" s="72">
        <v>527</v>
      </c>
      <c r="K42" s="72">
        <v>61</v>
      </c>
      <c r="L42" s="72">
        <v>980</v>
      </c>
      <c r="M42" s="72">
        <v>78</v>
      </c>
      <c r="N42" s="73">
        <v>1646</v>
      </c>
      <c r="O42" s="72">
        <v>8</v>
      </c>
      <c r="P42" s="144"/>
      <c r="Q42" s="73">
        <v>21082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99" t="s">
        <v>185</v>
      </c>
      <c r="B44" s="55"/>
      <c r="C44" s="147">
        <v>13</v>
      </c>
      <c r="D44" s="147"/>
      <c r="E44" s="147">
        <v>30</v>
      </c>
      <c r="F44" s="147"/>
      <c r="G44" s="61">
        <v>43</v>
      </c>
      <c r="H44" s="61">
        <v>15</v>
      </c>
      <c r="I44" s="55"/>
      <c r="J44" s="147">
        <v>186</v>
      </c>
      <c r="K44" s="147"/>
      <c r="L44" s="147">
        <v>53</v>
      </c>
      <c r="M44" s="147"/>
      <c r="N44" s="61">
        <v>239</v>
      </c>
      <c r="O44" s="61">
        <v>85</v>
      </c>
      <c r="P44" s="55"/>
      <c r="Q44" s="61">
        <v>282</v>
      </c>
    </row>
    <row r="45" spans="1:17" ht="15.75">
      <c r="A45" s="99" t="s">
        <v>186</v>
      </c>
      <c r="B45" s="55"/>
      <c r="C45" s="147">
        <v>42</v>
      </c>
      <c r="D45" s="147"/>
      <c r="E45" s="147">
        <v>68</v>
      </c>
      <c r="F45" s="147"/>
      <c r="G45" s="61">
        <v>110</v>
      </c>
      <c r="H45" s="61">
        <v>43</v>
      </c>
      <c r="I45" s="55"/>
      <c r="J45" s="147">
        <v>76</v>
      </c>
      <c r="K45" s="147"/>
      <c r="L45" s="147">
        <v>69</v>
      </c>
      <c r="M45" s="147"/>
      <c r="N45" s="61">
        <v>145</v>
      </c>
      <c r="O45" s="61">
        <v>57</v>
      </c>
      <c r="P45" s="55"/>
      <c r="Q45" s="61">
        <v>255</v>
      </c>
    </row>
    <row r="46" spans="1:17" ht="15.75">
      <c r="A46" s="99" t="s">
        <v>187</v>
      </c>
      <c r="B46" s="55"/>
      <c r="C46" s="147">
        <v>9</v>
      </c>
      <c r="D46" s="147"/>
      <c r="E46" s="147">
        <v>24</v>
      </c>
      <c r="F46" s="147"/>
      <c r="G46" s="61">
        <v>33</v>
      </c>
      <c r="H46" s="61">
        <v>11</v>
      </c>
      <c r="I46" s="55"/>
      <c r="J46" s="147">
        <v>133</v>
      </c>
      <c r="K46" s="147"/>
      <c r="L46" s="147">
        <v>136</v>
      </c>
      <c r="M46" s="147"/>
      <c r="N46" s="61">
        <v>269</v>
      </c>
      <c r="O46" s="61">
        <v>89</v>
      </c>
      <c r="P46" s="55"/>
      <c r="Q46" s="61">
        <v>302</v>
      </c>
    </row>
    <row r="47" spans="1:17" ht="15.75">
      <c r="A47" s="99" t="s">
        <v>371</v>
      </c>
      <c r="B47" s="55"/>
      <c r="C47" s="147">
        <v>9</v>
      </c>
      <c r="D47" s="147"/>
      <c r="E47" s="147">
        <v>20</v>
      </c>
      <c r="F47" s="147"/>
      <c r="G47" s="61">
        <v>29</v>
      </c>
      <c r="H47" s="61">
        <v>26</v>
      </c>
      <c r="I47" s="55"/>
      <c r="J47" s="147">
        <v>27</v>
      </c>
      <c r="K47" s="147"/>
      <c r="L47" s="147">
        <v>56</v>
      </c>
      <c r="M47" s="147"/>
      <c r="N47" s="61">
        <v>83</v>
      </c>
      <c r="O47" s="61">
        <v>74</v>
      </c>
      <c r="P47" s="55"/>
      <c r="Q47" s="61">
        <v>112</v>
      </c>
    </row>
    <row r="48" spans="1:17" ht="15.75">
      <c r="A48" s="99" t="s">
        <v>188</v>
      </c>
      <c r="B48" s="55"/>
      <c r="C48" s="147">
        <v>4</v>
      </c>
      <c r="D48" s="147"/>
      <c r="E48" s="147">
        <v>20</v>
      </c>
      <c r="F48" s="147"/>
      <c r="G48" s="61">
        <v>24</v>
      </c>
      <c r="H48" s="61">
        <v>16</v>
      </c>
      <c r="I48" s="55"/>
      <c r="J48" s="147">
        <v>9</v>
      </c>
      <c r="K48" s="147"/>
      <c r="L48" s="147">
        <v>116</v>
      </c>
      <c r="M48" s="147"/>
      <c r="N48" s="61">
        <v>125</v>
      </c>
      <c r="O48" s="61">
        <v>84</v>
      </c>
      <c r="P48" s="55"/>
      <c r="Q48" s="61">
        <v>149</v>
      </c>
    </row>
    <row r="49" spans="1:17" ht="15.75">
      <c r="A49" s="99" t="s">
        <v>189</v>
      </c>
      <c r="B49" s="55"/>
      <c r="C49" s="147">
        <v>37</v>
      </c>
      <c r="D49" s="147"/>
      <c r="E49" s="147">
        <v>104</v>
      </c>
      <c r="F49" s="147"/>
      <c r="G49" s="61">
        <v>141</v>
      </c>
      <c r="H49" s="61">
        <v>11</v>
      </c>
      <c r="I49" s="55"/>
      <c r="J49" s="147">
        <v>366</v>
      </c>
      <c r="K49" s="147"/>
      <c r="L49" s="147">
        <v>790</v>
      </c>
      <c r="M49" s="147"/>
      <c r="N49" s="62">
        <v>1156</v>
      </c>
      <c r="O49" s="61">
        <v>89</v>
      </c>
      <c r="P49" s="55"/>
      <c r="Q49" s="62">
        <v>1297</v>
      </c>
    </row>
    <row r="50" spans="1:17" ht="15.75">
      <c r="A50" s="99" t="s">
        <v>190</v>
      </c>
      <c r="B50" s="55"/>
      <c r="C50" s="147">
        <v>14</v>
      </c>
      <c r="D50" s="147"/>
      <c r="E50" s="147">
        <v>62</v>
      </c>
      <c r="F50" s="147"/>
      <c r="G50" s="61">
        <v>76</v>
      </c>
      <c r="H50" s="61">
        <v>24</v>
      </c>
      <c r="I50" s="55"/>
      <c r="J50" s="147">
        <v>113</v>
      </c>
      <c r="K50" s="147"/>
      <c r="L50" s="147">
        <v>125</v>
      </c>
      <c r="M50" s="147"/>
      <c r="N50" s="61">
        <v>238</v>
      </c>
      <c r="O50" s="61">
        <v>76</v>
      </c>
      <c r="P50" s="55"/>
      <c r="Q50" s="61">
        <v>314</v>
      </c>
    </row>
    <row r="51" spans="1:17" ht="15.75">
      <c r="A51" s="99" t="s">
        <v>191</v>
      </c>
      <c r="B51" s="55"/>
      <c r="C51" s="147">
        <v>82</v>
      </c>
      <c r="D51" s="147"/>
      <c r="E51" s="147">
        <v>154</v>
      </c>
      <c r="F51" s="147"/>
      <c r="G51" s="61">
        <v>236</v>
      </c>
      <c r="H51" s="61">
        <v>43</v>
      </c>
      <c r="I51" s="55"/>
      <c r="J51" s="147">
        <v>171</v>
      </c>
      <c r="K51" s="147"/>
      <c r="L51" s="147">
        <v>144</v>
      </c>
      <c r="M51" s="147"/>
      <c r="N51" s="61">
        <v>315</v>
      </c>
      <c r="O51" s="61">
        <v>57</v>
      </c>
      <c r="P51" s="55"/>
      <c r="Q51" s="61">
        <v>551</v>
      </c>
    </row>
    <row r="52" spans="1:17" ht="15.75">
      <c r="A52" s="99" t="s">
        <v>192</v>
      </c>
      <c r="B52" s="55"/>
      <c r="C52" s="147">
        <v>19</v>
      </c>
      <c r="D52" s="147"/>
      <c r="E52" s="147">
        <v>49</v>
      </c>
      <c r="F52" s="147"/>
      <c r="G52" s="61">
        <v>68</v>
      </c>
      <c r="H52" s="61">
        <v>31</v>
      </c>
      <c r="I52" s="55"/>
      <c r="J52" s="147">
        <v>90</v>
      </c>
      <c r="K52" s="147"/>
      <c r="L52" s="147">
        <v>64</v>
      </c>
      <c r="M52" s="147"/>
      <c r="N52" s="61">
        <v>154</v>
      </c>
      <c r="O52" s="61">
        <v>69</v>
      </c>
      <c r="P52" s="55"/>
      <c r="Q52" s="61">
        <v>222</v>
      </c>
    </row>
    <row r="53" spans="1:17" ht="15.75">
      <c r="A53" s="99" t="s">
        <v>182</v>
      </c>
      <c r="B53" s="55"/>
      <c r="C53" s="147">
        <v>73</v>
      </c>
      <c r="D53" s="147"/>
      <c r="E53" s="147">
        <v>215</v>
      </c>
      <c r="F53" s="147"/>
      <c r="G53" s="61">
        <v>288</v>
      </c>
      <c r="H53" s="61">
        <v>43</v>
      </c>
      <c r="I53" s="55"/>
      <c r="J53" s="147">
        <v>154</v>
      </c>
      <c r="K53" s="147"/>
      <c r="L53" s="147">
        <v>227</v>
      </c>
      <c r="M53" s="147"/>
      <c r="N53" s="61">
        <v>381</v>
      </c>
      <c r="O53" s="61">
        <v>57</v>
      </c>
      <c r="P53" s="55"/>
      <c r="Q53" s="61">
        <v>669</v>
      </c>
    </row>
    <row r="54" spans="1:17" ht="15.75">
      <c r="A54" s="99" t="s">
        <v>184</v>
      </c>
      <c r="B54" s="55"/>
      <c r="C54" s="147"/>
      <c r="D54" s="147">
        <v>37</v>
      </c>
      <c r="E54" s="147"/>
      <c r="F54" s="147">
        <v>169</v>
      </c>
      <c r="G54" s="61">
        <v>206</v>
      </c>
      <c r="H54" s="61">
        <v>36</v>
      </c>
      <c r="I54" s="55"/>
      <c r="J54" s="147"/>
      <c r="K54" s="147">
        <v>210</v>
      </c>
      <c r="L54" s="147"/>
      <c r="M54" s="147">
        <v>156</v>
      </c>
      <c r="N54" s="61">
        <v>366</v>
      </c>
      <c r="O54" s="61">
        <v>64</v>
      </c>
      <c r="P54" s="55"/>
      <c r="Q54" s="61">
        <v>572</v>
      </c>
    </row>
    <row r="55" spans="1:17" ht="15.75">
      <c r="A55" s="99" t="s">
        <v>181</v>
      </c>
      <c r="B55" s="55"/>
      <c r="C55" s="147">
        <v>25</v>
      </c>
      <c r="D55" s="147"/>
      <c r="E55" s="147">
        <v>246</v>
      </c>
      <c r="F55" s="147"/>
      <c r="G55" s="61">
        <v>271</v>
      </c>
      <c r="H55" s="61">
        <v>33</v>
      </c>
      <c r="I55" s="55"/>
      <c r="J55" s="147">
        <v>133</v>
      </c>
      <c r="K55" s="147"/>
      <c r="L55" s="147">
        <v>409</v>
      </c>
      <c r="M55" s="147"/>
      <c r="N55" s="61">
        <v>542</v>
      </c>
      <c r="O55" s="61">
        <v>67</v>
      </c>
      <c r="P55" s="55"/>
      <c r="Q55" s="61">
        <v>813</v>
      </c>
    </row>
    <row r="56" spans="1:17" ht="15.75">
      <c r="A56" s="99" t="s">
        <v>183</v>
      </c>
      <c r="B56" s="55"/>
      <c r="C56" s="147">
        <v>25</v>
      </c>
      <c r="D56" s="147"/>
      <c r="E56" s="147">
        <v>253</v>
      </c>
      <c r="F56" s="147"/>
      <c r="G56" s="61">
        <v>278</v>
      </c>
      <c r="H56" s="61">
        <v>39</v>
      </c>
      <c r="I56" s="55"/>
      <c r="J56" s="147">
        <v>135</v>
      </c>
      <c r="K56" s="147"/>
      <c r="L56" s="147">
        <v>300</v>
      </c>
      <c r="M56" s="147"/>
      <c r="N56" s="61">
        <v>435</v>
      </c>
      <c r="O56" s="61">
        <v>61</v>
      </c>
      <c r="P56" s="55"/>
      <c r="Q56" s="61">
        <v>713</v>
      </c>
    </row>
    <row r="57" spans="1:17" ht="15.75">
      <c r="A57" s="99" t="s">
        <v>193</v>
      </c>
      <c r="B57" s="55"/>
      <c r="C57" s="147">
        <v>1</v>
      </c>
      <c r="D57" s="147"/>
      <c r="E57" s="147">
        <v>22</v>
      </c>
      <c r="F57" s="147"/>
      <c r="G57" s="61">
        <v>23</v>
      </c>
      <c r="H57" s="61">
        <v>40</v>
      </c>
      <c r="I57" s="55"/>
      <c r="J57" s="147">
        <v>13</v>
      </c>
      <c r="K57" s="147"/>
      <c r="L57" s="147">
        <v>22</v>
      </c>
      <c r="M57" s="147"/>
      <c r="N57" s="61">
        <v>35</v>
      </c>
      <c r="O57" s="61">
        <v>60</v>
      </c>
      <c r="P57" s="55"/>
      <c r="Q57" s="61">
        <v>58</v>
      </c>
    </row>
    <row r="58" spans="1:17" ht="8.1" customHeight="1">
      <c r="A58" s="137"/>
      <c r="B58" s="55"/>
      <c r="C58" s="149"/>
      <c r="D58" s="149"/>
      <c r="E58" s="149"/>
      <c r="F58" s="149"/>
      <c r="G58" s="156"/>
      <c r="H58" s="156"/>
      <c r="I58" s="55"/>
      <c r="J58" s="149"/>
      <c r="K58" s="149"/>
      <c r="L58" s="149"/>
      <c r="M58" s="149"/>
      <c r="N58" s="156"/>
      <c r="O58" s="156"/>
      <c r="P58" s="55"/>
      <c r="Q58" s="156"/>
    </row>
    <row r="59" spans="1:17" ht="15.75">
      <c r="A59" s="70" t="s">
        <v>195</v>
      </c>
      <c r="B59" s="55"/>
      <c r="C59" s="165">
        <v>353</v>
      </c>
      <c r="D59" s="165">
        <v>37</v>
      </c>
      <c r="E59" s="165">
        <v>1267</v>
      </c>
      <c r="F59" s="165">
        <v>169</v>
      </c>
      <c r="G59" s="165">
        <v>1826</v>
      </c>
      <c r="H59" s="165">
        <v>411</v>
      </c>
      <c r="I59" s="55"/>
      <c r="J59" s="165">
        <v>1606</v>
      </c>
      <c r="K59" s="166">
        <v>210</v>
      </c>
      <c r="L59" s="166">
        <v>2511</v>
      </c>
      <c r="M59" s="166">
        <v>156</v>
      </c>
      <c r="N59" s="166">
        <v>4483</v>
      </c>
      <c r="O59" s="167">
        <v>989</v>
      </c>
      <c r="P59" s="55"/>
      <c r="Q59" s="153">
        <v>6309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6523</v>
      </c>
      <c r="D61" s="72">
        <v>786</v>
      </c>
      <c r="E61" s="73">
        <v>12756</v>
      </c>
      <c r="F61" s="73">
        <v>1197</v>
      </c>
      <c r="G61" s="73">
        <v>21262</v>
      </c>
      <c r="H61" s="72">
        <v>78</v>
      </c>
      <c r="I61" s="144"/>
      <c r="J61" s="73">
        <v>2133</v>
      </c>
      <c r="K61" s="72">
        <v>271</v>
      </c>
      <c r="L61" s="73">
        <v>3491</v>
      </c>
      <c r="M61" s="72">
        <v>234</v>
      </c>
      <c r="N61" s="73">
        <v>6129</v>
      </c>
      <c r="O61" s="72">
        <v>22</v>
      </c>
      <c r="P61" s="144"/>
      <c r="Q61" s="73">
        <v>27391</v>
      </c>
    </row>
    <row r="62" spans="1:17">
      <c r="A62" s="55"/>
    </row>
    <row r="63" spans="1:17" ht="14.1" customHeight="1">
      <c r="A63" s="158" t="s">
        <v>280</v>
      </c>
    </row>
    <row r="64" spans="1:17" ht="14.1" customHeight="1">
      <c r="A64" s="158" t="s">
        <v>268</v>
      </c>
    </row>
    <row r="65" spans="1:1" ht="14.1" customHeight="1">
      <c r="A65" s="158" t="s">
        <v>269</v>
      </c>
    </row>
    <row r="66" spans="1:1" ht="14.1" customHeight="1">
      <c r="A66" s="158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</oddHeader>
    <oddFooter>&amp;R&amp;"Montserrat,Normal"&amp;10 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98F10-9337-42DA-8D3A-09101FC592F9}">
  <dimension ref="A1:M38"/>
  <sheetViews>
    <sheetView view="pageBreakPreview" zoomScale="80" zoomScaleNormal="100" zoomScaleSheetLayoutView="80" workbookViewId="0">
      <selection activeCell="T15" sqref="T1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4" customFormat="1" ht="39.950000000000003" customHeight="1">
      <c r="A2" s="584" t="s">
        <v>460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</row>
    <row r="3" spans="1:13" s="74" customFormat="1" ht="24.95" customHeight="1">
      <c r="A3" s="584" t="str">
        <f>UPPER(CONCATENATE("Diciembre 2023"))</f>
        <v>DICIEMBRE 2023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</row>
    <row r="4" spans="1:13">
      <c r="A4" s="55"/>
    </row>
    <row r="5" spans="1:13">
      <c r="A5" s="76" t="s">
        <v>374</v>
      </c>
      <c r="B5" s="76" t="s">
        <v>90</v>
      </c>
    </row>
    <row r="6" spans="1:13" ht="16.5">
      <c r="A6" s="76" t="s">
        <v>286</v>
      </c>
      <c r="B6" s="77">
        <v>7309</v>
      </c>
    </row>
    <row r="7" spans="1:13" ht="24.75">
      <c r="A7" s="76" t="s">
        <v>288</v>
      </c>
      <c r="B7" s="77">
        <v>13953</v>
      </c>
    </row>
    <row r="8" spans="1:13" ht="16.5">
      <c r="A8" s="76" t="s">
        <v>287</v>
      </c>
      <c r="B8" s="77">
        <v>2404</v>
      </c>
    </row>
    <row r="9" spans="1:13" ht="24.75">
      <c r="A9" s="76" t="s">
        <v>289</v>
      </c>
      <c r="B9" s="77">
        <v>3725</v>
      </c>
    </row>
    <row r="10" spans="1:13">
      <c r="A10" s="76" t="s">
        <v>90</v>
      </c>
      <c r="B10" s="77"/>
    </row>
    <row r="11" spans="1:13">
      <c r="A11" s="55"/>
    </row>
    <row r="32" spans="7:8" ht="19.5">
      <c r="G32" s="95" t="s">
        <v>270</v>
      </c>
      <c r="H32" s="96">
        <v>27391</v>
      </c>
    </row>
    <row r="36" spans="1:1" ht="12" customHeight="1">
      <c r="A36" s="143" t="s">
        <v>280</v>
      </c>
    </row>
    <row r="37" spans="1:1" ht="12" customHeight="1">
      <c r="A37" s="143" t="s">
        <v>268</v>
      </c>
    </row>
    <row r="38" spans="1:1" ht="12" customHeight="1">
      <c r="A38" s="143" t="s">
        <v>269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E4BB-1B8B-4F59-A1C2-47D2A138FBF8}">
  <sheetPr>
    <tabColor theme="0" tint="-0.14999847407452621"/>
    <pageSetUpPr fitToPage="1"/>
  </sheetPr>
  <dimension ref="A1:BG65"/>
  <sheetViews>
    <sheetView view="pageBreakPreview" topLeftCell="A2" zoomScale="55" zoomScaleNormal="50" zoomScaleSheetLayoutView="55" workbookViewId="0">
      <selection activeCell="V33" sqref="V33"/>
    </sheetView>
  </sheetViews>
  <sheetFormatPr baseColWidth="10" defaultColWidth="11.42578125" defaultRowHeight="15"/>
  <cols>
    <col min="1" max="1" width="85.85546875" style="278" customWidth="1"/>
    <col min="2" max="2" width="1.5703125" style="278" customWidth="1"/>
    <col min="3" max="11" width="25.5703125" style="278" customWidth="1"/>
    <col min="12" max="12" width="1.5703125" style="278" customWidth="1"/>
    <col min="13" max="13" width="25.5703125" style="278" customWidth="1"/>
    <col min="14" max="14" width="11.42578125" style="278" customWidth="1"/>
    <col min="15" max="16384" width="11.42578125" style="278"/>
  </cols>
  <sheetData>
    <row r="1" spans="1:13" ht="33" customHeight="1">
      <c r="A1" s="277" t="s">
        <v>53</v>
      </c>
    </row>
    <row r="2" spans="1:13" ht="59.25" customHeight="1">
      <c r="A2" s="594" t="s">
        <v>571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</row>
    <row r="3" spans="1:13" ht="35.25" customHeight="1">
      <c r="A3" s="594" t="s">
        <v>88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</row>
    <row r="4" spans="1:13" ht="30.75" hidden="1" customHeight="1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13" ht="27" customHeight="1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</row>
    <row r="6" spans="1:13" ht="30.75" customHeight="1">
      <c r="A6" s="591" t="s">
        <v>284</v>
      </c>
      <c r="B6" s="595"/>
      <c r="C6" s="596" t="s">
        <v>572</v>
      </c>
      <c r="D6" s="596"/>
      <c r="E6" s="596"/>
      <c r="F6" s="596"/>
      <c r="G6" s="596"/>
      <c r="H6" s="596"/>
      <c r="I6" s="596"/>
      <c r="J6" s="596"/>
      <c r="K6" s="596"/>
      <c r="L6" s="280"/>
      <c r="M6" s="599" t="s">
        <v>90</v>
      </c>
    </row>
    <row r="7" spans="1:13" ht="110.25" customHeight="1">
      <c r="A7" s="592"/>
      <c r="B7" s="595"/>
      <c r="C7" s="597" t="s">
        <v>573</v>
      </c>
      <c r="D7" s="597" t="s">
        <v>574</v>
      </c>
      <c r="E7" s="597" t="s">
        <v>575</v>
      </c>
      <c r="F7" s="597" t="s">
        <v>576</v>
      </c>
      <c r="G7" s="597" t="s">
        <v>577</v>
      </c>
      <c r="H7" s="597" t="s">
        <v>578</v>
      </c>
      <c r="I7" s="597" t="s">
        <v>579</v>
      </c>
      <c r="J7" s="597" t="s">
        <v>580</v>
      </c>
      <c r="K7" s="597" t="s">
        <v>581</v>
      </c>
      <c r="L7" s="280"/>
      <c r="M7" s="600"/>
    </row>
    <row r="8" spans="1:13" ht="8.1" customHeight="1">
      <c r="A8" s="593"/>
      <c r="B8" s="281"/>
      <c r="C8" s="598"/>
      <c r="D8" s="598"/>
      <c r="E8" s="598"/>
      <c r="F8" s="598"/>
      <c r="G8" s="598"/>
      <c r="H8" s="598"/>
      <c r="I8" s="598"/>
      <c r="J8" s="598"/>
      <c r="K8" s="598"/>
      <c r="L8" s="281"/>
      <c r="M8" s="601"/>
    </row>
    <row r="9" spans="1:13" s="286" customFormat="1" ht="23.25" customHeight="1">
      <c r="A9" s="292" t="s">
        <v>55</v>
      </c>
      <c r="B9" s="283"/>
      <c r="C9" s="313">
        <v>0</v>
      </c>
      <c r="D9" s="313">
        <v>0</v>
      </c>
      <c r="E9" s="313">
        <v>1</v>
      </c>
      <c r="F9" s="313">
        <v>0</v>
      </c>
      <c r="G9" s="313">
        <v>0</v>
      </c>
      <c r="H9" s="313">
        <v>0</v>
      </c>
      <c r="I9" s="313">
        <v>0</v>
      </c>
      <c r="J9" s="313">
        <v>0</v>
      </c>
      <c r="K9" s="313">
        <v>0</v>
      </c>
      <c r="L9" s="312">
        <v>0</v>
      </c>
      <c r="M9" s="294">
        <v>1</v>
      </c>
    </row>
    <row r="10" spans="1:13" s="286" customFormat="1" ht="23.25" customHeight="1">
      <c r="A10" s="282" t="s">
        <v>56</v>
      </c>
      <c r="B10" s="283"/>
      <c r="C10" s="293">
        <v>0</v>
      </c>
      <c r="D10" s="293">
        <v>0</v>
      </c>
      <c r="E10" s="293">
        <v>0</v>
      </c>
      <c r="F10" s="293">
        <v>0</v>
      </c>
      <c r="G10" s="293">
        <v>0</v>
      </c>
      <c r="H10" s="293">
        <v>0</v>
      </c>
      <c r="I10" s="293">
        <v>0</v>
      </c>
      <c r="J10" s="293">
        <v>0</v>
      </c>
      <c r="K10" s="293">
        <v>0</v>
      </c>
      <c r="L10" s="287"/>
      <c r="M10" s="285">
        <v>0</v>
      </c>
    </row>
    <row r="11" spans="1:13" s="286" customFormat="1" ht="23.25" customHeight="1">
      <c r="A11" s="282" t="s">
        <v>57</v>
      </c>
      <c r="B11" s="283"/>
      <c r="C11" s="284">
        <v>0</v>
      </c>
      <c r="D11" s="284">
        <v>0</v>
      </c>
      <c r="E11" s="284">
        <v>1</v>
      </c>
      <c r="F11" s="284">
        <v>0</v>
      </c>
      <c r="G11" s="284">
        <v>0</v>
      </c>
      <c r="H11" s="284">
        <v>0</v>
      </c>
      <c r="I11" s="284">
        <v>0</v>
      </c>
      <c r="J11" s="284">
        <v>0</v>
      </c>
      <c r="K11" s="284">
        <v>0</v>
      </c>
      <c r="L11" s="287"/>
      <c r="M11" s="285">
        <v>1</v>
      </c>
    </row>
    <row r="12" spans="1:13" s="286" customFormat="1" ht="23.25" customHeight="1">
      <c r="A12" s="282" t="s">
        <v>58</v>
      </c>
      <c r="B12" s="283"/>
      <c r="C12" s="284">
        <v>0</v>
      </c>
      <c r="D12" s="284">
        <v>0</v>
      </c>
      <c r="E12" s="284">
        <v>0</v>
      </c>
      <c r="F12" s="284">
        <v>0</v>
      </c>
      <c r="G12" s="284">
        <v>0</v>
      </c>
      <c r="H12" s="284">
        <v>0</v>
      </c>
      <c r="I12" s="284">
        <v>0</v>
      </c>
      <c r="J12" s="284">
        <v>0</v>
      </c>
      <c r="K12" s="284">
        <v>0</v>
      </c>
      <c r="L12" s="287"/>
      <c r="M12" s="285">
        <v>0</v>
      </c>
    </row>
    <row r="13" spans="1:13" s="286" customFormat="1" ht="23.25" customHeight="1">
      <c r="A13" s="282" t="s">
        <v>61</v>
      </c>
      <c r="B13" s="283"/>
      <c r="C13" s="284">
        <v>4</v>
      </c>
      <c r="D13" s="284">
        <v>5</v>
      </c>
      <c r="E13" s="284">
        <v>3</v>
      </c>
      <c r="F13" s="284">
        <v>4</v>
      </c>
      <c r="G13" s="284">
        <v>1</v>
      </c>
      <c r="H13" s="284">
        <v>1</v>
      </c>
      <c r="I13" s="284">
        <v>0</v>
      </c>
      <c r="J13" s="284">
        <v>0</v>
      </c>
      <c r="K13" s="284">
        <v>0</v>
      </c>
      <c r="L13" s="287"/>
      <c r="M13" s="285">
        <v>18</v>
      </c>
    </row>
    <row r="14" spans="1:13" s="286" customFormat="1" ht="23.25" customHeight="1">
      <c r="A14" s="282" t="s">
        <v>62</v>
      </c>
      <c r="B14" s="283"/>
      <c r="C14" s="284">
        <v>0</v>
      </c>
      <c r="D14" s="284">
        <v>10</v>
      </c>
      <c r="E14" s="284">
        <v>2</v>
      </c>
      <c r="F14" s="284">
        <v>2</v>
      </c>
      <c r="G14" s="284">
        <v>1</v>
      </c>
      <c r="H14" s="284">
        <v>0</v>
      </c>
      <c r="I14" s="284">
        <v>0</v>
      </c>
      <c r="J14" s="284">
        <v>0</v>
      </c>
      <c r="K14" s="284">
        <v>0</v>
      </c>
      <c r="L14" s="287"/>
      <c r="M14" s="285">
        <v>15</v>
      </c>
    </row>
    <row r="15" spans="1:13" s="286" customFormat="1" ht="23.25" customHeight="1">
      <c r="A15" s="282" t="s">
        <v>63</v>
      </c>
      <c r="B15" s="283"/>
      <c r="C15" s="284">
        <v>5</v>
      </c>
      <c r="D15" s="284">
        <v>8</v>
      </c>
      <c r="E15" s="284">
        <v>15</v>
      </c>
      <c r="F15" s="284">
        <v>11</v>
      </c>
      <c r="G15" s="284">
        <v>4</v>
      </c>
      <c r="H15" s="284">
        <v>1</v>
      </c>
      <c r="I15" s="284">
        <v>0</v>
      </c>
      <c r="J15" s="284">
        <v>0</v>
      </c>
      <c r="K15" s="284">
        <v>0</v>
      </c>
      <c r="L15" s="287"/>
      <c r="M15" s="285">
        <v>44</v>
      </c>
    </row>
    <row r="16" spans="1:13" s="286" customFormat="1" ht="23.25" customHeight="1">
      <c r="A16" s="282" t="s">
        <v>59</v>
      </c>
      <c r="B16" s="283"/>
      <c r="C16" s="284">
        <v>0</v>
      </c>
      <c r="D16" s="284">
        <v>0</v>
      </c>
      <c r="E16" s="284">
        <v>0</v>
      </c>
      <c r="F16" s="284">
        <v>0</v>
      </c>
      <c r="G16" s="284">
        <v>0</v>
      </c>
      <c r="H16" s="284">
        <v>0</v>
      </c>
      <c r="I16" s="284">
        <v>0</v>
      </c>
      <c r="J16" s="284">
        <v>0</v>
      </c>
      <c r="K16" s="284">
        <v>0</v>
      </c>
      <c r="L16" s="287"/>
      <c r="M16" s="285">
        <v>0</v>
      </c>
    </row>
    <row r="17" spans="1:13" s="286" customFormat="1" ht="23.25" customHeight="1">
      <c r="A17" s="282" t="s">
        <v>60</v>
      </c>
      <c r="B17" s="283"/>
      <c r="C17" s="284">
        <v>0</v>
      </c>
      <c r="D17" s="284">
        <v>0</v>
      </c>
      <c r="E17" s="284">
        <v>0</v>
      </c>
      <c r="F17" s="284">
        <v>0</v>
      </c>
      <c r="G17" s="284">
        <v>0</v>
      </c>
      <c r="H17" s="284">
        <v>0</v>
      </c>
      <c r="I17" s="284">
        <v>0</v>
      </c>
      <c r="J17" s="284">
        <v>0</v>
      </c>
      <c r="K17" s="284">
        <v>0</v>
      </c>
      <c r="L17" s="287"/>
      <c r="M17" s="285">
        <v>0</v>
      </c>
    </row>
    <row r="18" spans="1:13" s="286" customFormat="1" ht="23.25" customHeight="1">
      <c r="A18" s="282" t="s">
        <v>64</v>
      </c>
      <c r="B18" s="283"/>
      <c r="C18" s="284">
        <v>0</v>
      </c>
      <c r="D18" s="284">
        <v>4</v>
      </c>
      <c r="E18" s="284">
        <v>1</v>
      </c>
      <c r="F18" s="284">
        <v>1</v>
      </c>
      <c r="G18" s="284">
        <v>0</v>
      </c>
      <c r="H18" s="284">
        <v>0</v>
      </c>
      <c r="I18" s="284">
        <v>0</v>
      </c>
      <c r="J18" s="284">
        <v>0</v>
      </c>
      <c r="K18" s="284">
        <v>0</v>
      </c>
      <c r="L18" s="287"/>
      <c r="M18" s="285">
        <v>6</v>
      </c>
    </row>
    <row r="19" spans="1:13" s="286" customFormat="1" ht="23.25" customHeight="1">
      <c r="A19" s="282" t="s">
        <v>69</v>
      </c>
      <c r="B19" s="283"/>
      <c r="C19" s="284">
        <v>4</v>
      </c>
      <c r="D19" s="284">
        <v>9</v>
      </c>
      <c r="E19" s="284">
        <v>5</v>
      </c>
      <c r="F19" s="284">
        <v>3</v>
      </c>
      <c r="G19" s="284">
        <v>0</v>
      </c>
      <c r="H19" s="284">
        <v>0</v>
      </c>
      <c r="I19" s="284">
        <v>0</v>
      </c>
      <c r="J19" s="284">
        <v>0</v>
      </c>
      <c r="K19" s="284">
        <v>0</v>
      </c>
      <c r="L19" s="287"/>
      <c r="M19" s="285">
        <v>21</v>
      </c>
    </row>
    <row r="20" spans="1:13" s="286" customFormat="1" ht="23.25" customHeight="1">
      <c r="A20" s="282" t="s">
        <v>65</v>
      </c>
      <c r="B20" s="283"/>
      <c r="C20" s="284">
        <v>1</v>
      </c>
      <c r="D20" s="284">
        <v>4</v>
      </c>
      <c r="E20" s="284">
        <v>3</v>
      </c>
      <c r="F20" s="284">
        <v>1</v>
      </c>
      <c r="G20" s="284">
        <v>0</v>
      </c>
      <c r="H20" s="284">
        <v>0</v>
      </c>
      <c r="I20" s="284">
        <v>0</v>
      </c>
      <c r="J20" s="284">
        <v>0</v>
      </c>
      <c r="K20" s="284">
        <v>0</v>
      </c>
      <c r="L20" s="287"/>
      <c r="M20" s="285">
        <v>9</v>
      </c>
    </row>
    <row r="21" spans="1:13" s="286" customFormat="1" ht="23.25" customHeight="1">
      <c r="A21" s="282" t="s">
        <v>66</v>
      </c>
      <c r="B21" s="283"/>
      <c r="C21" s="284">
        <v>3</v>
      </c>
      <c r="D21" s="284">
        <v>4</v>
      </c>
      <c r="E21" s="284">
        <v>5</v>
      </c>
      <c r="F21" s="284">
        <v>1</v>
      </c>
      <c r="G21" s="284">
        <v>0</v>
      </c>
      <c r="H21" s="284">
        <v>0</v>
      </c>
      <c r="I21" s="284">
        <v>0</v>
      </c>
      <c r="J21" s="284">
        <v>0</v>
      </c>
      <c r="K21" s="284">
        <v>0</v>
      </c>
      <c r="L21" s="287"/>
      <c r="M21" s="285">
        <v>13</v>
      </c>
    </row>
    <row r="22" spans="1:13" s="286" customFormat="1" ht="23.25" customHeight="1">
      <c r="A22" s="282" t="s">
        <v>67</v>
      </c>
      <c r="B22" s="283"/>
      <c r="C22" s="284">
        <v>3</v>
      </c>
      <c r="D22" s="284">
        <v>1</v>
      </c>
      <c r="E22" s="284">
        <v>3</v>
      </c>
      <c r="F22" s="284">
        <v>1</v>
      </c>
      <c r="G22" s="284">
        <v>1</v>
      </c>
      <c r="H22" s="284">
        <v>0</v>
      </c>
      <c r="I22" s="284">
        <v>0</v>
      </c>
      <c r="J22" s="284">
        <v>0</v>
      </c>
      <c r="K22" s="284">
        <v>0</v>
      </c>
      <c r="L22" s="287"/>
      <c r="M22" s="285">
        <v>9</v>
      </c>
    </row>
    <row r="23" spans="1:13" s="286" customFormat="1" ht="23.25" customHeight="1">
      <c r="A23" s="282" t="s">
        <v>68</v>
      </c>
      <c r="B23" s="283"/>
      <c r="C23" s="284">
        <v>4</v>
      </c>
      <c r="D23" s="284">
        <v>9</v>
      </c>
      <c r="E23" s="284">
        <v>3</v>
      </c>
      <c r="F23" s="284">
        <v>7</v>
      </c>
      <c r="G23" s="284">
        <v>1</v>
      </c>
      <c r="H23" s="284">
        <v>0</v>
      </c>
      <c r="I23" s="284">
        <v>0</v>
      </c>
      <c r="J23" s="284">
        <v>0</v>
      </c>
      <c r="K23" s="284">
        <v>0</v>
      </c>
      <c r="L23" s="287"/>
      <c r="M23" s="285">
        <v>24</v>
      </c>
    </row>
    <row r="24" spans="1:13" s="286" customFormat="1" ht="23.25" customHeight="1">
      <c r="A24" s="282" t="s">
        <v>70</v>
      </c>
      <c r="B24" s="283"/>
      <c r="C24" s="284">
        <v>3</v>
      </c>
      <c r="D24" s="284">
        <v>8</v>
      </c>
      <c r="E24" s="284">
        <v>2</v>
      </c>
      <c r="F24" s="284">
        <v>0</v>
      </c>
      <c r="G24" s="284">
        <v>0</v>
      </c>
      <c r="H24" s="284">
        <v>0</v>
      </c>
      <c r="I24" s="284">
        <v>0</v>
      </c>
      <c r="J24" s="284">
        <v>0</v>
      </c>
      <c r="K24" s="284">
        <v>0</v>
      </c>
      <c r="L24" s="287"/>
      <c r="M24" s="285">
        <v>13</v>
      </c>
    </row>
    <row r="25" spans="1:13" s="286" customFormat="1" ht="23.25" customHeight="1">
      <c r="A25" s="282" t="s">
        <v>71</v>
      </c>
      <c r="B25" s="283"/>
      <c r="C25" s="284">
        <v>3</v>
      </c>
      <c r="D25" s="284">
        <v>3</v>
      </c>
      <c r="E25" s="284">
        <v>3</v>
      </c>
      <c r="F25" s="284">
        <v>0</v>
      </c>
      <c r="G25" s="284">
        <v>0</v>
      </c>
      <c r="H25" s="284">
        <v>0</v>
      </c>
      <c r="I25" s="284">
        <v>0</v>
      </c>
      <c r="J25" s="284">
        <v>0</v>
      </c>
      <c r="K25" s="284">
        <v>0</v>
      </c>
      <c r="L25" s="287"/>
      <c r="M25" s="285">
        <v>9</v>
      </c>
    </row>
    <row r="26" spans="1:13" s="286" customFormat="1" ht="23.25" customHeight="1">
      <c r="A26" s="282" t="s">
        <v>72</v>
      </c>
      <c r="B26" s="283"/>
      <c r="C26" s="284">
        <v>0</v>
      </c>
      <c r="D26" s="284">
        <v>1</v>
      </c>
      <c r="E26" s="284">
        <v>3</v>
      </c>
      <c r="F26" s="284">
        <v>2</v>
      </c>
      <c r="G26" s="284">
        <v>0</v>
      </c>
      <c r="H26" s="284">
        <v>0</v>
      </c>
      <c r="I26" s="284">
        <v>0</v>
      </c>
      <c r="J26" s="284">
        <v>0</v>
      </c>
      <c r="K26" s="284">
        <v>0</v>
      </c>
      <c r="L26" s="287"/>
      <c r="M26" s="285">
        <v>6</v>
      </c>
    </row>
    <row r="27" spans="1:13" s="286" customFormat="1" ht="23.25" customHeight="1">
      <c r="A27" s="282" t="s">
        <v>73</v>
      </c>
      <c r="B27" s="283"/>
      <c r="C27" s="284">
        <v>1</v>
      </c>
      <c r="D27" s="284">
        <v>0</v>
      </c>
      <c r="E27" s="284">
        <v>1</v>
      </c>
      <c r="F27" s="284">
        <v>0</v>
      </c>
      <c r="G27" s="284">
        <v>0</v>
      </c>
      <c r="H27" s="284">
        <v>0</v>
      </c>
      <c r="I27" s="284">
        <v>0</v>
      </c>
      <c r="J27" s="284">
        <v>0</v>
      </c>
      <c r="K27" s="284">
        <v>0</v>
      </c>
      <c r="L27" s="287"/>
      <c r="M27" s="285">
        <v>2</v>
      </c>
    </row>
    <row r="28" spans="1:13" s="286" customFormat="1" ht="23.25" customHeight="1">
      <c r="A28" s="282" t="s">
        <v>74</v>
      </c>
      <c r="B28" s="283"/>
      <c r="C28" s="284">
        <v>1</v>
      </c>
      <c r="D28" s="284">
        <v>2</v>
      </c>
      <c r="E28" s="284">
        <v>4</v>
      </c>
      <c r="F28" s="284">
        <v>2</v>
      </c>
      <c r="G28" s="284">
        <v>0</v>
      </c>
      <c r="H28" s="284">
        <v>0</v>
      </c>
      <c r="I28" s="284">
        <v>0</v>
      </c>
      <c r="J28" s="284">
        <v>0</v>
      </c>
      <c r="K28" s="284">
        <v>0</v>
      </c>
      <c r="L28" s="287"/>
      <c r="M28" s="285">
        <v>9</v>
      </c>
    </row>
    <row r="29" spans="1:13" s="286" customFormat="1" ht="23.25" customHeight="1">
      <c r="A29" s="282" t="s">
        <v>75</v>
      </c>
      <c r="B29" s="283"/>
      <c r="C29" s="284">
        <v>2</v>
      </c>
      <c r="D29" s="284">
        <v>7</v>
      </c>
      <c r="E29" s="284">
        <v>1</v>
      </c>
      <c r="F29" s="284">
        <v>2</v>
      </c>
      <c r="G29" s="284">
        <v>1</v>
      </c>
      <c r="H29" s="284">
        <v>0</v>
      </c>
      <c r="I29" s="284">
        <v>0</v>
      </c>
      <c r="J29" s="284">
        <v>0</v>
      </c>
      <c r="K29" s="284">
        <v>0</v>
      </c>
      <c r="L29" s="287"/>
      <c r="M29" s="285">
        <v>13</v>
      </c>
    </row>
    <row r="30" spans="1:13" s="286" customFormat="1" ht="23.25" customHeight="1">
      <c r="A30" s="282" t="s">
        <v>76</v>
      </c>
      <c r="B30" s="283"/>
      <c r="C30" s="284">
        <v>1</v>
      </c>
      <c r="D30" s="284">
        <v>1</v>
      </c>
      <c r="E30" s="284">
        <v>1</v>
      </c>
      <c r="F30" s="284">
        <v>0</v>
      </c>
      <c r="G30" s="284">
        <v>0</v>
      </c>
      <c r="H30" s="284">
        <v>0</v>
      </c>
      <c r="I30" s="284">
        <v>0</v>
      </c>
      <c r="J30" s="284">
        <v>0</v>
      </c>
      <c r="K30" s="284">
        <v>0</v>
      </c>
      <c r="L30" s="287"/>
      <c r="M30" s="285">
        <v>3</v>
      </c>
    </row>
    <row r="31" spans="1:13" s="286" customFormat="1" ht="23.25" customHeight="1">
      <c r="A31" s="282" t="s">
        <v>77</v>
      </c>
      <c r="B31" s="283"/>
      <c r="C31" s="284">
        <v>1</v>
      </c>
      <c r="D31" s="284">
        <v>5</v>
      </c>
      <c r="E31" s="284">
        <v>0</v>
      </c>
      <c r="F31" s="284">
        <v>2</v>
      </c>
      <c r="G31" s="284">
        <v>0</v>
      </c>
      <c r="H31" s="284">
        <v>0</v>
      </c>
      <c r="I31" s="284">
        <v>0</v>
      </c>
      <c r="J31" s="284">
        <v>0</v>
      </c>
      <c r="K31" s="284">
        <v>0</v>
      </c>
      <c r="L31" s="288"/>
      <c r="M31" s="285">
        <v>8</v>
      </c>
    </row>
    <row r="32" spans="1:13" s="286" customFormat="1" ht="23.25" customHeight="1">
      <c r="A32" s="282" t="s">
        <v>78</v>
      </c>
      <c r="B32" s="283"/>
      <c r="C32" s="284">
        <v>2</v>
      </c>
      <c r="D32" s="284">
        <v>5</v>
      </c>
      <c r="E32" s="284">
        <v>0</v>
      </c>
      <c r="F32" s="284">
        <v>1</v>
      </c>
      <c r="G32" s="284">
        <v>0</v>
      </c>
      <c r="H32" s="284">
        <v>1</v>
      </c>
      <c r="I32" s="284">
        <v>0</v>
      </c>
      <c r="J32" s="284">
        <v>0</v>
      </c>
      <c r="K32" s="284">
        <v>0</v>
      </c>
      <c r="L32" s="287"/>
      <c r="M32" s="285">
        <v>9</v>
      </c>
    </row>
    <row r="33" spans="1:59" s="286" customFormat="1" ht="23.25" customHeight="1">
      <c r="A33" s="282" t="s">
        <v>79</v>
      </c>
      <c r="B33" s="283"/>
      <c r="C33" s="284">
        <v>4</v>
      </c>
      <c r="D33" s="284">
        <v>0</v>
      </c>
      <c r="E33" s="284">
        <v>3</v>
      </c>
      <c r="F33" s="284">
        <v>2</v>
      </c>
      <c r="G33" s="284">
        <v>1</v>
      </c>
      <c r="H33" s="284">
        <v>0</v>
      </c>
      <c r="I33" s="284">
        <v>0</v>
      </c>
      <c r="J33" s="284">
        <v>0</v>
      </c>
      <c r="K33" s="284">
        <v>0</v>
      </c>
      <c r="L33" s="287"/>
      <c r="M33" s="285">
        <v>10</v>
      </c>
    </row>
    <row r="34" spans="1:59" s="286" customFormat="1" ht="23.25" customHeight="1">
      <c r="A34" s="282" t="s">
        <v>80</v>
      </c>
      <c r="B34" s="283"/>
      <c r="C34" s="284">
        <v>2</v>
      </c>
      <c r="D34" s="284">
        <v>2</v>
      </c>
      <c r="E34" s="284">
        <v>4</v>
      </c>
      <c r="F34" s="284">
        <v>1</v>
      </c>
      <c r="G34" s="284">
        <v>0</v>
      </c>
      <c r="H34" s="284">
        <v>0</v>
      </c>
      <c r="I34" s="284">
        <v>0</v>
      </c>
      <c r="J34" s="284">
        <v>0</v>
      </c>
      <c r="K34" s="284">
        <v>0</v>
      </c>
      <c r="L34" s="287"/>
      <c r="M34" s="285">
        <v>9</v>
      </c>
    </row>
    <row r="35" spans="1:59" s="286" customFormat="1" ht="23.25" customHeight="1">
      <c r="A35" s="282" t="s">
        <v>81</v>
      </c>
      <c r="B35" s="283"/>
      <c r="C35" s="284">
        <v>3</v>
      </c>
      <c r="D35" s="284">
        <v>3</v>
      </c>
      <c r="E35" s="284">
        <v>6</v>
      </c>
      <c r="F35" s="284">
        <v>0</v>
      </c>
      <c r="G35" s="284">
        <v>0</v>
      </c>
      <c r="H35" s="284">
        <v>0</v>
      </c>
      <c r="I35" s="284">
        <v>0</v>
      </c>
      <c r="J35" s="284">
        <v>0</v>
      </c>
      <c r="K35" s="284">
        <v>0</v>
      </c>
      <c r="L35" s="287"/>
      <c r="M35" s="285">
        <v>12</v>
      </c>
    </row>
    <row r="36" spans="1:59" s="286" customFormat="1" ht="23.25" customHeight="1">
      <c r="A36" s="282" t="s">
        <v>82</v>
      </c>
      <c r="B36" s="283"/>
      <c r="C36" s="284">
        <v>2</v>
      </c>
      <c r="D36" s="284">
        <v>7</v>
      </c>
      <c r="E36" s="284">
        <v>5</v>
      </c>
      <c r="F36" s="284">
        <v>6</v>
      </c>
      <c r="G36" s="284">
        <v>0</v>
      </c>
      <c r="H36" s="284">
        <v>0</v>
      </c>
      <c r="I36" s="284">
        <v>0</v>
      </c>
      <c r="J36" s="284">
        <v>0</v>
      </c>
      <c r="K36" s="284">
        <v>0</v>
      </c>
      <c r="L36" s="287"/>
      <c r="M36" s="285">
        <v>20</v>
      </c>
    </row>
    <row r="37" spans="1:59" s="286" customFormat="1" ht="23.25" customHeight="1">
      <c r="A37" s="282" t="s">
        <v>83</v>
      </c>
      <c r="B37" s="283"/>
      <c r="C37" s="284">
        <v>2</v>
      </c>
      <c r="D37" s="284">
        <v>1</v>
      </c>
      <c r="E37" s="284">
        <v>1</v>
      </c>
      <c r="F37" s="284">
        <v>0</v>
      </c>
      <c r="G37" s="284">
        <v>0</v>
      </c>
      <c r="H37" s="284">
        <v>0</v>
      </c>
      <c r="I37" s="284">
        <v>0</v>
      </c>
      <c r="J37" s="284">
        <v>0</v>
      </c>
      <c r="K37" s="284">
        <v>0</v>
      </c>
      <c r="L37" s="287"/>
      <c r="M37" s="285">
        <v>4</v>
      </c>
    </row>
    <row r="38" spans="1:59" s="291" customFormat="1" ht="23.25" customHeight="1">
      <c r="A38" s="282" t="s">
        <v>84</v>
      </c>
      <c r="B38" s="289"/>
      <c r="C38" s="284">
        <v>6</v>
      </c>
      <c r="D38" s="284">
        <v>11</v>
      </c>
      <c r="E38" s="284">
        <v>7</v>
      </c>
      <c r="F38" s="284">
        <v>1</v>
      </c>
      <c r="G38" s="284">
        <v>0</v>
      </c>
      <c r="H38" s="284">
        <v>0</v>
      </c>
      <c r="I38" s="284">
        <v>0</v>
      </c>
      <c r="J38" s="284">
        <v>0</v>
      </c>
      <c r="K38" s="284">
        <v>0</v>
      </c>
      <c r="L38" s="290"/>
      <c r="M38" s="285">
        <v>25</v>
      </c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</row>
    <row r="39" spans="1:59" s="286" customFormat="1" ht="23.25" customHeight="1">
      <c r="A39" s="292" t="s">
        <v>85</v>
      </c>
      <c r="B39" s="283"/>
      <c r="C39" s="293">
        <v>0</v>
      </c>
      <c r="D39" s="293">
        <v>0</v>
      </c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87"/>
      <c r="M39" s="294">
        <v>0</v>
      </c>
    </row>
    <row r="40" spans="1:59" s="286" customFormat="1" ht="23.25" customHeight="1">
      <c r="A40" s="282" t="s">
        <v>86</v>
      </c>
      <c r="B40" s="283"/>
      <c r="C40" s="284">
        <v>1</v>
      </c>
      <c r="D40" s="284">
        <v>1</v>
      </c>
      <c r="E40" s="284">
        <v>0</v>
      </c>
      <c r="F40" s="284">
        <v>0</v>
      </c>
      <c r="G40" s="284">
        <v>0</v>
      </c>
      <c r="H40" s="284">
        <v>0</v>
      </c>
      <c r="I40" s="284">
        <v>0</v>
      </c>
      <c r="J40" s="284">
        <v>0</v>
      </c>
      <c r="K40" s="284">
        <v>0</v>
      </c>
      <c r="L40" s="287"/>
      <c r="M40" s="285">
        <v>2</v>
      </c>
    </row>
    <row r="41" spans="1:59" ht="8.1" customHeight="1">
      <c r="A41" s="295"/>
      <c r="B41" s="295"/>
      <c r="C41" s="296"/>
      <c r="D41" s="296"/>
      <c r="E41" s="296"/>
      <c r="F41" s="296"/>
      <c r="G41" s="296"/>
      <c r="H41" s="296"/>
      <c r="I41" s="296"/>
      <c r="J41" s="296"/>
      <c r="K41" s="296"/>
      <c r="L41" s="297"/>
      <c r="M41" s="298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</row>
    <row r="42" spans="1:59" ht="27" customHeight="1">
      <c r="A42" s="299" t="s">
        <v>195</v>
      </c>
      <c r="B42" s="295"/>
      <c r="C42" s="300">
        <v>58</v>
      </c>
      <c r="D42" s="300">
        <v>111</v>
      </c>
      <c r="E42" s="300">
        <v>83</v>
      </c>
      <c r="F42" s="300">
        <v>50</v>
      </c>
      <c r="G42" s="300">
        <v>10</v>
      </c>
      <c r="H42" s="300">
        <v>3</v>
      </c>
      <c r="I42" s="300">
        <v>0</v>
      </c>
      <c r="J42" s="300">
        <v>0</v>
      </c>
      <c r="K42" s="300">
        <v>0</v>
      </c>
      <c r="L42" s="301"/>
      <c r="M42" s="300">
        <v>315</v>
      </c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</row>
    <row r="43" spans="1:59" ht="8.1" customHeight="1">
      <c r="A43" s="295"/>
      <c r="B43" s="295"/>
      <c r="C43" s="301"/>
      <c r="D43" s="301"/>
      <c r="E43" s="301"/>
      <c r="F43" s="301"/>
      <c r="G43" s="297"/>
      <c r="H43" s="297"/>
      <c r="I43" s="297"/>
      <c r="J43" s="297"/>
      <c r="K43" s="297"/>
      <c r="L43" s="297"/>
      <c r="M43" s="298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</row>
    <row r="44" spans="1:59" ht="23.25" customHeight="1">
      <c r="A44" s="302" t="s">
        <v>185</v>
      </c>
      <c r="B44" s="303"/>
      <c r="C44" s="304">
        <v>0</v>
      </c>
      <c r="D44" s="304">
        <v>0</v>
      </c>
      <c r="E44" s="304">
        <v>0</v>
      </c>
      <c r="F44" s="304">
        <v>0</v>
      </c>
      <c r="G44" s="304">
        <v>0</v>
      </c>
      <c r="H44" s="304">
        <v>0</v>
      </c>
      <c r="I44" s="304">
        <v>0</v>
      </c>
      <c r="J44" s="304">
        <v>0</v>
      </c>
      <c r="K44" s="304">
        <v>0</v>
      </c>
      <c r="L44" s="305"/>
      <c r="M44" s="306">
        <v>0</v>
      </c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</row>
    <row r="45" spans="1:59" ht="23.25" customHeight="1">
      <c r="A45" s="302" t="s">
        <v>186</v>
      </c>
      <c r="B45" s="303"/>
      <c r="C45" s="304">
        <v>0</v>
      </c>
      <c r="D45" s="304">
        <v>0</v>
      </c>
      <c r="E45" s="304">
        <v>0</v>
      </c>
      <c r="F45" s="304">
        <v>0</v>
      </c>
      <c r="G45" s="304">
        <v>0</v>
      </c>
      <c r="H45" s="304">
        <v>0</v>
      </c>
      <c r="I45" s="304">
        <v>0</v>
      </c>
      <c r="J45" s="304">
        <v>0</v>
      </c>
      <c r="K45" s="304">
        <v>0</v>
      </c>
      <c r="L45" s="305"/>
      <c r="M45" s="306">
        <v>0</v>
      </c>
    </row>
    <row r="46" spans="1:59" ht="23.25" customHeight="1">
      <c r="A46" s="302" t="s">
        <v>187</v>
      </c>
      <c r="B46" s="303"/>
      <c r="C46" s="304">
        <v>0</v>
      </c>
      <c r="D46" s="304">
        <v>0</v>
      </c>
      <c r="E46" s="304">
        <v>0</v>
      </c>
      <c r="F46" s="304">
        <v>0</v>
      </c>
      <c r="G46" s="304">
        <v>0</v>
      </c>
      <c r="H46" s="304">
        <v>0</v>
      </c>
      <c r="I46" s="304">
        <v>0</v>
      </c>
      <c r="J46" s="304">
        <v>0</v>
      </c>
      <c r="K46" s="304">
        <v>0</v>
      </c>
      <c r="L46" s="305"/>
      <c r="M46" s="306">
        <v>0</v>
      </c>
    </row>
    <row r="47" spans="1:59" ht="23.25" customHeight="1">
      <c r="A47" s="302" t="s">
        <v>371</v>
      </c>
      <c r="B47" s="303"/>
      <c r="C47" s="304">
        <v>0</v>
      </c>
      <c r="D47" s="304">
        <v>0</v>
      </c>
      <c r="E47" s="304">
        <v>0</v>
      </c>
      <c r="F47" s="304">
        <v>0</v>
      </c>
      <c r="G47" s="304">
        <v>0</v>
      </c>
      <c r="H47" s="304">
        <v>0</v>
      </c>
      <c r="I47" s="304">
        <v>0</v>
      </c>
      <c r="J47" s="304">
        <v>0</v>
      </c>
      <c r="K47" s="304">
        <v>0</v>
      </c>
      <c r="L47" s="305"/>
      <c r="M47" s="306">
        <v>0</v>
      </c>
    </row>
    <row r="48" spans="1:59" ht="23.25" customHeight="1">
      <c r="A48" s="302" t="s">
        <v>188</v>
      </c>
      <c r="B48" s="303"/>
      <c r="C48" s="304">
        <v>0</v>
      </c>
      <c r="D48" s="304">
        <v>0</v>
      </c>
      <c r="E48" s="304">
        <v>0</v>
      </c>
      <c r="F48" s="304">
        <v>0</v>
      </c>
      <c r="G48" s="304">
        <v>0</v>
      </c>
      <c r="H48" s="304">
        <v>0</v>
      </c>
      <c r="I48" s="304">
        <v>0</v>
      </c>
      <c r="J48" s="304">
        <v>0</v>
      </c>
      <c r="K48" s="304">
        <v>0</v>
      </c>
      <c r="L48" s="305"/>
      <c r="M48" s="306">
        <v>0</v>
      </c>
    </row>
    <row r="49" spans="1:13" ht="23.25" customHeight="1">
      <c r="A49" s="302" t="s">
        <v>189</v>
      </c>
      <c r="B49" s="303"/>
      <c r="C49" s="304">
        <v>0</v>
      </c>
      <c r="D49" s="304">
        <v>0</v>
      </c>
      <c r="E49" s="304">
        <v>0</v>
      </c>
      <c r="F49" s="304">
        <v>0</v>
      </c>
      <c r="G49" s="304">
        <v>0</v>
      </c>
      <c r="H49" s="304">
        <v>0</v>
      </c>
      <c r="I49" s="304">
        <v>0</v>
      </c>
      <c r="J49" s="304">
        <v>0</v>
      </c>
      <c r="K49" s="304">
        <v>0</v>
      </c>
      <c r="L49" s="305"/>
      <c r="M49" s="306">
        <v>0</v>
      </c>
    </row>
    <row r="50" spans="1:13" ht="23.25" customHeight="1">
      <c r="A50" s="302" t="s">
        <v>190</v>
      </c>
      <c r="B50" s="303"/>
      <c r="C50" s="304">
        <v>0</v>
      </c>
      <c r="D50" s="304">
        <v>0</v>
      </c>
      <c r="E50" s="304">
        <v>0</v>
      </c>
      <c r="F50" s="304">
        <v>0</v>
      </c>
      <c r="G50" s="304">
        <v>0</v>
      </c>
      <c r="H50" s="304">
        <v>0</v>
      </c>
      <c r="I50" s="304">
        <v>0</v>
      </c>
      <c r="J50" s="304">
        <v>0</v>
      </c>
      <c r="K50" s="304">
        <v>0</v>
      </c>
      <c r="L50" s="305"/>
      <c r="M50" s="306">
        <v>0</v>
      </c>
    </row>
    <row r="51" spans="1:13" ht="23.25" customHeight="1">
      <c r="A51" s="302" t="s">
        <v>191</v>
      </c>
      <c r="B51" s="303"/>
      <c r="C51" s="304">
        <v>0</v>
      </c>
      <c r="D51" s="304">
        <v>0</v>
      </c>
      <c r="E51" s="304">
        <v>0</v>
      </c>
      <c r="F51" s="304">
        <v>0</v>
      </c>
      <c r="G51" s="304">
        <v>0</v>
      </c>
      <c r="H51" s="304">
        <v>0</v>
      </c>
      <c r="I51" s="304">
        <v>0</v>
      </c>
      <c r="J51" s="304">
        <v>0</v>
      </c>
      <c r="K51" s="304">
        <v>0</v>
      </c>
      <c r="L51" s="305"/>
      <c r="M51" s="306">
        <v>0</v>
      </c>
    </row>
    <row r="52" spans="1:13" ht="23.25" customHeight="1">
      <c r="A52" s="302" t="s">
        <v>192</v>
      </c>
      <c r="B52" s="303"/>
      <c r="C52" s="304">
        <v>0</v>
      </c>
      <c r="D52" s="304">
        <v>0</v>
      </c>
      <c r="E52" s="304">
        <v>0</v>
      </c>
      <c r="F52" s="304">
        <v>0</v>
      </c>
      <c r="G52" s="304">
        <v>0</v>
      </c>
      <c r="H52" s="304">
        <v>0</v>
      </c>
      <c r="I52" s="304">
        <v>0</v>
      </c>
      <c r="J52" s="304">
        <v>0</v>
      </c>
      <c r="K52" s="304">
        <v>0</v>
      </c>
      <c r="L52" s="305"/>
      <c r="M52" s="306">
        <v>0</v>
      </c>
    </row>
    <row r="53" spans="1:13" ht="23.25" customHeight="1">
      <c r="A53" s="302" t="s">
        <v>182</v>
      </c>
      <c r="B53" s="303"/>
      <c r="C53" s="304">
        <v>0</v>
      </c>
      <c r="D53" s="304">
        <v>0</v>
      </c>
      <c r="E53" s="304">
        <v>0</v>
      </c>
      <c r="F53" s="304">
        <v>0</v>
      </c>
      <c r="G53" s="304">
        <v>0</v>
      </c>
      <c r="H53" s="304">
        <v>0</v>
      </c>
      <c r="I53" s="304">
        <v>0</v>
      </c>
      <c r="J53" s="304">
        <v>0</v>
      </c>
      <c r="K53" s="304">
        <v>0</v>
      </c>
      <c r="L53" s="305"/>
      <c r="M53" s="306">
        <v>0</v>
      </c>
    </row>
    <row r="54" spans="1:13" s="286" customFormat="1" ht="23.25" customHeight="1">
      <c r="A54" s="282" t="s">
        <v>184</v>
      </c>
      <c r="B54" s="307"/>
      <c r="C54" s="284">
        <v>3</v>
      </c>
      <c r="D54" s="284">
        <v>2</v>
      </c>
      <c r="E54" s="284">
        <v>2</v>
      </c>
      <c r="F54" s="284">
        <v>0</v>
      </c>
      <c r="G54" s="284">
        <v>0</v>
      </c>
      <c r="H54" s="284">
        <v>0</v>
      </c>
      <c r="I54" s="284">
        <v>0</v>
      </c>
      <c r="J54" s="284">
        <v>0</v>
      </c>
      <c r="K54" s="284">
        <v>0</v>
      </c>
      <c r="L54" s="308"/>
      <c r="M54" s="285">
        <v>7</v>
      </c>
    </row>
    <row r="55" spans="1:13" ht="23.25" customHeight="1">
      <c r="A55" s="302" t="s">
        <v>181</v>
      </c>
      <c r="B55" s="303"/>
      <c r="C55" s="304">
        <v>0</v>
      </c>
      <c r="D55" s="304">
        <v>0</v>
      </c>
      <c r="E55" s="304">
        <v>0</v>
      </c>
      <c r="F55" s="304">
        <v>0</v>
      </c>
      <c r="G55" s="304">
        <v>0</v>
      </c>
      <c r="H55" s="304">
        <v>0</v>
      </c>
      <c r="I55" s="304">
        <v>0</v>
      </c>
      <c r="J55" s="304">
        <v>0</v>
      </c>
      <c r="K55" s="304">
        <v>0</v>
      </c>
      <c r="L55" s="305"/>
      <c r="M55" s="306">
        <v>0</v>
      </c>
    </row>
    <row r="56" spans="1:13" ht="23.25" customHeight="1">
      <c r="A56" s="302" t="s">
        <v>183</v>
      </c>
      <c r="B56" s="303"/>
      <c r="C56" s="304">
        <v>0</v>
      </c>
      <c r="D56" s="304">
        <v>0</v>
      </c>
      <c r="E56" s="304">
        <v>0</v>
      </c>
      <c r="F56" s="304">
        <v>0</v>
      </c>
      <c r="G56" s="304">
        <v>0</v>
      </c>
      <c r="H56" s="304">
        <v>0</v>
      </c>
      <c r="I56" s="304">
        <v>0</v>
      </c>
      <c r="J56" s="304">
        <v>0</v>
      </c>
      <c r="K56" s="304">
        <v>0</v>
      </c>
      <c r="L56" s="305"/>
      <c r="M56" s="306">
        <v>0</v>
      </c>
    </row>
    <row r="57" spans="1:13" ht="23.25" customHeight="1">
      <c r="A57" s="302" t="s">
        <v>193</v>
      </c>
      <c r="B57" s="303"/>
      <c r="C57" s="304">
        <v>0</v>
      </c>
      <c r="D57" s="304">
        <v>0</v>
      </c>
      <c r="E57" s="304">
        <v>0</v>
      </c>
      <c r="F57" s="304">
        <v>0</v>
      </c>
      <c r="G57" s="304">
        <v>0</v>
      </c>
      <c r="H57" s="304">
        <v>0</v>
      </c>
      <c r="I57" s="304">
        <v>0</v>
      </c>
      <c r="J57" s="304">
        <v>0</v>
      </c>
      <c r="K57" s="304">
        <v>0</v>
      </c>
      <c r="L57" s="305"/>
      <c r="M57" s="306">
        <v>0</v>
      </c>
    </row>
    <row r="58" spans="1:13" ht="8.1" customHeight="1">
      <c r="A58" s="295"/>
      <c r="B58" s="295"/>
      <c r="C58" s="301"/>
      <c r="D58" s="301"/>
      <c r="E58" s="301"/>
      <c r="F58" s="301"/>
      <c r="G58" s="297"/>
      <c r="H58" s="297"/>
      <c r="I58" s="297"/>
      <c r="J58" s="297"/>
      <c r="K58" s="297"/>
      <c r="L58" s="297"/>
      <c r="M58" s="298"/>
    </row>
    <row r="59" spans="1:13" ht="23.25" customHeight="1">
      <c r="A59" s="299" t="s">
        <v>195</v>
      </c>
      <c r="B59" s="295"/>
      <c r="C59" s="300">
        <v>3</v>
      </c>
      <c r="D59" s="300">
        <v>2</v>
      </c>
      <c r="E59" s="300">
        <v>2</v>
      </c>
      <c r="F59" s="300">
        <v>0</v>
      </c>
      <c r="G59" s="300">
        <v>0</v>
      </c>
      <c r="H59" s="300">
        <v>0</v>
      </c>
      <c r="I59" s="300">
        <v>0</v>
      </c>
      <c r="J59" s="300">
        <v>0</v>
      </c>
      <c r="K59" s="300">
        <v>0</v>
      </c>
      <c r="L59" s="301"/>
      <c r="M59" s="300">
        <v>7</v>
      </c>
    </row>
    <row r="60" spans="1:13" ht="8.1" customHeight="1">
      <c r="A60" s="295"/>
      <c r="B60" s="295"/>
      <c r="C60" s="301"/>
      <c r="D60" s="301"/>
      <c r="E60" s="301"/>
      <c r="F60" s="301"/>
      <c r="G60" s="297"/>
      <c r="H60" s="297"/>
      <c r="I60" s="297"/>
      <c r="J60" s="297"/>
      <c r="K60" s="297"/>
      <c r="L60" s="297"/>
      <c r="M60" s="298"/>
    </row>
    <row r="61" spans="1:13" ht="31.5" customHeight="1">
      <c r="A61" s="299" t="s">
        <v>90</v>
      </c>
      <c r="B61" s="295"/>
      <c r="C61" s="300">
        <v>61</v>
      </c>
      <c r="D61" s="300">
        <v>113</v>
      </c>
      <c r="E61" s="300">
        <v>85</v>
      </c>
      <c r="F61" s="300">
        <v>50</v>
      </c>
      <c r="G61" s="300">
        <v>10</v>
      </c>
      <c r="H61" s="300">
        <v>3</v>
      </c>
      <c r="I61" s="300">
        <v>0</v>
      </c>
      <c r="J61" s="300">
        <v>0</v>
      </c>
      <c r="K61" s="300">
        <v>0</v>
      </c>
      <c r="L61" s="301"/>
      <c r="M61" s="300">
        <v>322</v>
      </c>
    </row>
    <row r="62" spans="1:13">
      <c r="A62" s="309"/>
    </row>
    <row r="63" spans="1:13" ht="18.75" customHeight="1">
      <c r="A63" s="310" t="s">
        <v>583</v>
      </c>
    </row>
    <row r="64" spans="1:13" ht="18.75" customHeight="1">
      <c r="A64" s="310" t="s">
        <v>269</v>
      </c>
    </row>
    <row r="65" spans="1:1" ht="14.1" customHeight="1">
      <c r="A65" s="311"/>
    </row>
  </sheetData>
  <sheetProtection formatCells="0"/>
  <protectedRanges>
    <protectedRange sqref="M6 C7:K7" name="Rango1_4"/>
  </protectedRanges>
  <mergeCells count="15">
    <mergeCell ref="A6:A8"/>
    <mergeCell ref="A2:M2"/>
    <mergeCell ref="A3:M3"/>
    <mergeCell ref="B6:B7"/>
    <mergeCell ref="C6:K6"/>
    <mergeCell ref="C7:C8"/>
    <mergeCell ref="D7:D8"/>
    <mergeCell ref="E7:E8"/>
    <mergeCell ref="F7:F8"/>
    <mergeCell ref="M6:M8"/>
    <mergeCell ref="G7:G8"/>
    <mergeCell ref="H7:H8"/>
    <mergeCell ref="I7:I8"/>
    <mergeCell ref="J7:J8"/>
    <mergeCell ref="K7:K8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9FB53-80A6-40DE-8E29-14D4ABBE2FA1}">
  <sheetPr>
    <tabColor theme="0" tint="-4.9989318521683403E-2"/>
    <pageSetUpPr fitToPage="1"/>
  </sheetPr>
  <dimension ref="A1:O35"/>
  <sheetViews>
    <sheetView view="pageBreakPreview" topLeftCell="A10" zoomScale="90" zoomScaleNormal="100" zoomScaleSheetLayoutView="90" workbookViewId="0">
      <selection activeCell="X22" sqref="X22"/>
    </sheetView>
  </sheetViews>
  <sheetFormatPr baseColWidth="10" defaultColWidth="11.42578125" defaultRowHeight="12.75"/>
  <cols>
    <col min="1" max="1" width="6.7109375" style="316" customWidth="1"/>
    <col min="2" max="3" width="3" style="316" customWidth="1"/>
    <col min="4" max="4" width="7" style="316" customWidth="1"/>
    <col min="5" max="16384" width="11.42578125" style="316"/>
  </cols>
  <sheetData>
    <row r="1" spans="1:15" ht="37.5" customHeight="1">
      <c r="A1" s="382" t="s">
        <v>584</v>
      </c>
      <c r="B1" s="382" t="s">
        <v>585</v>
      </c>
      <c r="C1" s="383"/>
      <c r="E1" s="602" t="s">
        <v>586</v>
      </c>
      <c r="F1" s="602"/>
      <c r="G1" s="602"/>
      <c r="H1" s="602"/>
      <c r="I1" s="602"/>
      <c r="J1" s="602"/>
      <c r="K1" s="602"/>
      <c r="L1" s="602"/>
      <c r="M1" s="602"/>
      <c r="N1" s="602"/>
      <c r="O1" s="602"/>
    </row>
    <row r="2" spans="1:15" ht="15.75">
      <c r="A2" s="380" t="s">
        <v>574</v>
      </c>
      <c r="B2" s="381">
        <v>113</v>
      </c>
      <c r="E2" s="602" t="s">
        <v>88</v>
      </c>
      <c r="F2" s="602"/>
      <c r="G2" s="602"/>
      <c r="H2" s="602"/>
      <c r="I2" s="602"/>
      <c r="J2" s="602"/>
      <c r="K2" s="602"/>
      <c r="L2" s="602"/>
      <c r="M2" s="602"/>
      <c r="N2" s="602"/>
      <c r="O2" s="602"/>
    </row>
    <row r="3" spans="1:15">
      <c r="A3" s="317" t="s">
        <v>575</v>
      </c>
      <c r="B3" s="376">
        <v>85</v>
      </c>
      <c r="C3" s="315"/>
    </row>
    <row r="4" spans="1:15">
      <c r="A4" s="317" t="s">
        <v>573</v>
      </c>
      <c r="B4" s="375">
        <v>61</v>
      </c>
      <c r="C4" s="315"/>
    </row>
    <row r="5" spans="1:15">
      <c r="A5" s="378" t="s">
        <v>576</v>
      </c>
      <c r="B5" s="375">
        <v>50</v>
      </c>
    </row>
    <row r="6" spans="1:15">
      <c r="A6" s="317" t="s">
        <v>577</v>
      </c>
      <c r="B6" s="376">
        <v>10</v>
      </c>
      <c r="C6" s="315"/>
    </row>
    <row r="7" spans="1:15">
      <c r="A7" s="317" t="s">
        <v>578</v>
      </c>
      <c r="B7" s="376">
        <v>3</v>
      </c>
      <c r="C7" s="315"/>
    </row>
    <row r="8" spans="1:15" ht="15.75">
      <c r="A8" s="377" t="s">
        <v>580</v>
      </c>
      <c r="B8" s="318">
        <v>0</v>
      </c>
      <c r="L8" s="319" t="s">
        <v>270</v>
      </c>
      <c r="M8" s="320">
        <v>322</v>
      </c>
    </row>
    <row r="9" spans="1:15">
      <c r="A9" s="379" t="s">
        <v>579</v>
      </c>
      <c r="B9" s="321">
        <v>0</v>
      </c>
    </row>
    <row r="10" spans="1:15">
      <c r="A10" s="314" t="s">
        <v>581</v>
      </c>
      <c r="B10" s="321">
        <v>0</v>
      </c>
    </row>
    <row r="11" spans="1:15" ht="18.75" customHeight="1">
      <c r="A11" s="314"/>
      <c r="B11" s="314"/>
    </row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ht="18.75" customHeight="1"/>
    <row r="18" ht="18.75" customHeight="1"/>
    <row r="19" ht="18.75" customHeight="1"/>
    <row r="20" ht="18.75" customHeight="1"/>
    <row r="21" ht="17.25" customHeight="1"/>
    <row r="22" ht="17.25" customHeight="1"/>
    <row r="23" ht="17.25" customHeight="1"/>
    <row r="24" ht="17.25" customHeight="1"/>
    <row r="25" ht="17.25" customHeight="1"/>
    <row r="26" ht="17.25" customHeight="1"/>
    <row r="34" spans="1:1">
      <c r="A34" s="322" t="s">
        <v>583</v>
      </c>
    </row>
    <row r="35" spans="1:1">
      <c r="A35" s="322" t="s">
        <v>269</v>
      </c>
    </row>
  </sheetData>
  <sheetProtection autoFilter="0"/>
  <protectedRanges>
    <protectedRange sqref="B1:B1048576 A1:A27 A30:A32 A36:A1048576" name="Rango1"/>
  </protectedRanges>
  <mergeCells count="2">
    <mergeCell ref="E1:O1"/>
    <mergeCell ref="E2:O2"/>
  </mergeCells>
  <printOptions horizontalCentered="1"/>
  <pageMargins left="0.23622047244094491" right="0.23622047244094491" top="1.1417322834645669" bottom="0.35433070866141736" header="0.19685039370078741" footer="0.31496062992125984"/>
  <pageSetup scale="92" orientation="landscape" useFirstPageNumber="1" r:id="rId1"/>
  <headerFooter scaleWithDoc="0">
    <oddHeader>&amp;L&amp;G</oddHeader>
    <oddFooter>&amp;R&amp;"Montserrat,Normal"&amp;10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F2B57-B66E-4EF7-9243-D103F15F5352}">
  <sheetPr>
    <tabColor theme="0" tint="-0.14999847407452621"/>
    <pageSetUpPr fitToPage="1"/>
  </sheetPr>
  <dimension ref="A1:O29"/>
  <sheetViews>
    <sheetView view="pageBreakPreview" zoomScale="90" zoomScaleNormal="100" zoomScaleSheetLayoutView="90" workbookViewId="0">
      <selection activeCell="R8" sqref="R8"/>
    </sheetView>
  </sheetViews>
  <sheetFormatPr baseColWidth="10" defaultColWidth="11.42578125" defaultRowHeight="12.75"/>
  <cols>
    <col min="1" max="2" width="4.7109375" style="316" customWidth="1"/>
    <col min="3" max="3" width="1.5703125" style="316" customWidth="1"/>
    <col min="4" max="4" width="11.42578125" style="316" hidden="1" customWidth="1"/>
    <col min="5" max="16384" width="11.42578125" style="316"/>
  </cols>
  <sheetData>
    <row r="1" spans="1:15" ht="47.25" customHeight="1">
      <c r="A1" s="317" t="s">
        <v>584</v>
      </c>
      <c r="B1" s="317" t="s">
        <v>585</v>
      </c>
      <c r="C1" s="383"/>
      <c r="E1" s="603" t="s">
        <v>587</v>
      </c>
      <c r="F1" s="603"/>
      <c r="G1" s="603"/>
      <c r="H1" s="603"/>
      <c r="I1" s="603"/>
      <c r="J1" s="603"/>
      <c r="K1" s="603"/>
      <c r="L1" s="603"/>
      <c r="M1" s="603"/>
      <c r="N1" s="603"/>
      <c r="O1" s="603"/>
    </row>
    <row r="2" spans="1:15" ht="15.75">
      <c r="A2" s="380" t="s">
        <v>288</v>
      </c>
      <c r="B2" s="323">
        <v>159</v>
      </c>
      <c r="C2" s="315"/>
      <c r="E2" s="602" t="s">
        <v>88</v>
      </c>
      <c r="F2" s="602"/>
      <c r="G2" s="602"/>
      <c r="H2" s="602"/>
      <c r="I2" s="602"/>
      <c r="J2" s="602"/>
      <c r="K2" s="602"/>
      <c r="L2" s="602"/>
      <c r="M2" s="602"/>
      <c r="N2" s="602"/>
      <c r="O2" s="602"/>
    </row>
    <row r="3" spans="1:15">
      <c r="A3" s="317" t="s">
        <v>286</v>
      </c>
      <c r="B3" s="376">
        <v>127</v>
      </c>
      <c r="C3" s="315"/>
    </row>
    <row r="4" spans="1:15">
      <c r="A4" s="317" t="s">
        <v>289</v>
      </c>
      <c r="B4" s="376">
        <v>15</v>
      </c>
      <c r="C4" s="315"/>
    </row>
    <row r="5" spans="1:15">
      <c r="A5" s="317" t="s">
        <v>287</v>
      </c>
      <c r="B5" s="376">
        <v>21</v>
      </c>
      <c r="C5" s="315"/>
    </row>
    <row r="6" spans="1:15">
      <c r="B6" s="325"/>
    </row>
    <row r="8" spans="1:15" ht="15.75">
      <c r="B8" s="326"/>
      <c r="J8" s="319"/>
      <c r="K8" s="320"/>
    </row>
    <row r="9" spans="1:15">
      <c r="B9" s="326"/>
    </row>
    <row r="10" spans="1:15">
      <c r="B10" s="326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0" ht="18.75" customHeight="1"/>
    <row r="18" spans="1:10" ht="18.75" customHeight="1"/>
    <row r="19" spans="1:10" ht="18.75" customHeight="1"/>
    <row r="20" spans="1:10" ht="18.75" customHeight="1"/>
    <row r="21" spans="1:10" ht="17.25" customHeight="1"/>
    <row r="22" spans="1:10" ht="17.25" customHeight="1"/>
    <row r="23" spans="1:10" ht="17.25" customHeight="1"/>
    <row r="24" spans="1:10" ht="17.25" customHeight="1"/>
    <row r="25" spans="1:10" ht="17.25" customHeight="1">
      <c r="I25" s="327" t="s">
        <v>270</v>
      </c>
      <c r="J25" s="328">
        <v>322</v>
      </c>
    </row>
    <row r="26" spans="1:10" ht="17.25" customHeight="1"/>
    <row r="28" spans="1:10">
      <c r="A28" s="322" t="s">
        <v>583</v>
      </c>
    </row>
    <row r="29" spans="1:10">
      <c r="A29" s="322" t="s">
        <v>269</v>
      </c>
    </row>
  </sheetData>
  <sheetProtection autoFilter="0"/>
  <mergeCells count="2">
    <mergeCell ref="E1:O1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scale="98" orientation="landscape" useFirstPageNumber="1" r:id="rId1"/>
  <headerFooter scaleWithDoc="0">
    <oddHeader>&amp;L&amp;G</oddHeader>
    <oddFooter>&amp;R&amp;"Montserrat,Normal"&amp;10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6C575-66FC-4BC7-8ECB-39AF6D735E45}">
  <sheetPr>
    <pageSetUpPr fitToPage="1"/>
  </sheetPr>
  <dimension ref="A1:IK64"/>
  <sheetViews>
    <sheetView view="pageBreakPreview" topLeftCell="A4" zoomScale="55" zoomScaleNormal="70" zoomScaleSheetLayoutView="55" workbookViewId="0">
      <pane ySplit="1" topLeftCell="A30" activePane="bottomLeft" state="frozen"/>
      <selection activeCell="F4" sqref="F4"/>
      <selection pane="bottomLeft" activeCell="A64" sqref="A64"/>
    </sheetView>
  </sheetViews>
  <sheetFormatPr baseColWidth="10" defaultColWidth="11.42578125" defaultRowHeight="12.75"/>
  <cols>
    <col min="1" max="1" width="73" style="329" customWidth="1"/>
    <col min="2" max="3" width="30.5703125" style="329" customWidth="1"/>
    <col min="4" max="5" width="20.5703125" style="331" customWidth="1"/>
    <col min="6" max="6" width="1.42578125" style="331" customWidth="1"/>
    <col min="7" max="8" width="30.5703125" style="329" customWidth="1"/>
    <col min="9" max="9" width="20.5703125" style="330" customWidth="1"/>
    <col min="10" max="10" width="20.5703125" style="331" customWidth="1"/>
    <col min="11" max="11" width="1.42578125" style="329" customWidth="1"/>
    <col min="12" max="12" width="25.5703125" style="329" customWidth="1"/>
    <col min="13" max="13" width="12.85546875" style="332" hidden="1" customWidth="1"/>
    <col min="14" max="245" width="11.42578125" style="332"/>
    <col min="246" max="16384" width="11.42578125" style="333"/>
  </cols>
  <sheetData>
    <row r="1" spans="1:245" ht="4.5" customHeight="1">
      <c r="D1" s="329"/>
      <c r="E1" s="329"/>
      <c r="F1" s="329"/>
    </row>
    <row r="2" spans="1:245" ht="46.5" customHeight="1">
      <c r="A2" s="607" t="s">
        <v>588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</row>
    <row r="3" spans="1:245" ht="28.5" customHeight="1">
      <c r="A3" s="608" t="s">
        <v>629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</row>
    <row r="4" spans="1:245" ht="26.25" customHeight="1">
      <c r="A4" s="334"/>
      <c r="B4" s="334"/>
      <c r="C4" s="334"/>
      <c r="D4" s="334"/>
      <c r="E4" s="334"/>
      <c r="F4" s="334"/>
      <c r="G4" s="334"/>
      <c r="H4" s="334"/>
      <c r="I4" s="335"/>
      <c r="J4" s="334"/>
      <c r="K4" s="334"/>
      <c r="L4" s="334"/>
      <c r="M4" s="336"/>
      <c r="N4" s="336"/>
      <c r="O4" s="336"/>
      <c r="P4" s="336"/>
      <c r="Q4" s="336"/>
      <c r="R4" s="336"/>
    </row>
    <row r="5" spans="1:245" ht="21.75" customHeight="1">
      <c r="A5" s="605" t="s">
        <v>284</v>
      </c>
      <c r="B5" s="606" t="s">
        <v>273</v>
      </c>
      <c r="C5" s="606"/>
      <c r="D5" s="606"/>
      <c r="E5" s="606"/>
      <c r="F5" s="387"/>
      <c r="G5" s="606" t="s">
        <v>274</v>
      </c>
      <c r="H5" s="606"/>
      <c r="I5" s="606"/>
      <c r="J5" s="606"/>
      <c r="K5" s="388"/>
      <c r="L5" s="606" t="s">
        <v>90</v>
      </c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  <c r="HN5" s="338"/>
      <c r="HO5" s="338"/>
      <c r="HP5" s="338"/>
      <c r="HQ5" s="338"/>
      <c r="HR5" s="338"/>
      <c r="HS5" s="338"/>
      <c r="HT5" s="338"/>
      <c r="HU5" s="338"/>
      <c r="HV5" s="338"/>
      <c r="HW5" s="338"/>
      <c r="HX5" s="338"/>
      <c r="HY5" s="338"/>
      <c r="HZ5" s="338"/>
      <c r="IA5" s="338"/>
      <c r="IB5" s="338"/>
      <c r="IC5" s="338"/>
      <c r="ID5" s="338"/>
      <c r="IE5" s="338"/>
      <c r="IF5" s="338"/>
      <c r="IG5" s="333"/>
      <c r="IH5" s="333"/>
      <c r="II5" s="333"/>
      <c r="IJ5" s="333"/>
      <c r="IK5" s="333"/>
    </row>
    <row r="6" spans="1:245" ht="30.75" customHeight="1">
      <c r="A6" s="609"/>
      <c r="B6" s="605" t="s">
        <v>282</v>
      </c>
      <c r="C6" s="605" t="s">
        <v>283</v>
      </c>
      <c r="D6" s="606" t="s">
        <v>195</v>
      </c>
      <c r="E6" s="606" t="s">
        <v>589</v>
      </c>
      <c r="F6" s="387"/>
      <c r="G6" s="604" t="s">
        <v>282</v>
      </c>
      <c r="H6" s="605" t="s">
        <v>283</v>
      </c>
      <c r="I6" s="606" t="s">
        <v>195</v>
      </c>
      <c r="J6" s="606" t="s">
        <v>589</v>
      </c>
      <c r="K6" s="388"/>
      <c r="L6" s="610"/>
      <c r="M6" s="339"/>
      <c r="N6" s="339"/>
      <c r="O6" s="339"/>
      <c r="P6" s="339"/>
      <c r="Q6" s="339"/>
      <c r="R6" s="339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8"/>
      <c r="GA6" s="338"/>
      <c r="GB6" s="338"/>
      <c r="GC6" s="338"/>
      <c r="GD6" s="338"/>
      <c r="GE6" s="338"/>
      <c r="GF6" s="338"/>
      <c r="GG6" s="338"/>
      <c r="GH6" s="338"/>
      <c r="GI6" s="338"/>
      <c r="GJ6" s="338"/>
      <c r="GK6" s="338"/>
      <c r="GL6" s="338"/>
      <c r="GM6" s="338"/>
      <c r="GN6" s="338"/>
      <c r="GO6" s="338"/>
      <c r="GP6" s="338"/>
      <c r="GQ6" s="338"/>
      <c r="GR6" s="338"/>
      <c r="GS6" s="338"/>
      <c r="GT6" s="338"/>
      <c r="GU6" s="338"/>
      <c r="GV6" s="338"/>
      <c r="GW6" s="338"/>
      <c r="GX6" s="338"/>
      <c r="GY6" s="338"/>
      <c r="GZ6" s="338"/>
      <c r="HA6" s="338"/>
      <c r="HB6" s="338"/>
      <c r="HC6" s="338"/>
      <c r="HD6" s="338"/>
      <c r="HE6" s="338"/>
      <c r="HF6" s="338"/>
      <c r="HG6" s="338"/>
      <c r="HH6" s="338"/>
      <c r="HI6" s="338"/>
      <c r="HJ6" s="338"/>
      <c r="HK6" s="338"/>
      <c r="HL6" s="338"/>
      <c r="HM6" s="338"/>
      <c r="HN6" s="338"/>
      <c r="HO6" s="338"/>
      <c r="HP6" s="338"/>
      <c r="HQ6" s="338"/>
      <c r="HR6" s="338"/>
      <c r="HS6" s="338"/>
      <c r="HT6" s="338"/>
      <c r="HU6" s="338"/>
      <c r="HV6" s="338"/>
      <c r="HW6" s="338"/>
      <c r="HX6" s="338"/>
      <c r="HY6" s="338"/>
      <c r="HZ6" s="338"/>
      <c r="IA6" s="338"/>
      <c r="IB6" s="338"/>
      <c r="IC6" s="338"/>
      <c r="ID6" s="338"/>
      <c r="IE6" s="338"/>
      <c r="IF6" s="338"/>
      <c r="IG6" s="333"/>
      <c r="IH6" s="333"/>
      <c r="II6" s="333"/>
      <c r="IJ6" s="333"/>
      <c r="IK6" s="333"/>
    </row>
    <row r="7" spans="1:245" ht="21.75" customHeight="1">
      <c r="A7" s="609"/>
      <c r="B7" s="605"/>
      <c r="C7" s="605"/>
      <c r="D7" s="606"/>
      <c r="E7" s="606"/>
      <c r="F7" s="387"/>
      <c r="G7" s="604"/>
      <c r="H7" s="605"/>
      <c r="I7" s="606"/>
      <c r="J7" s="606"/>
      <c r="K7" s="389"/>
      <c r="L7" s="610"/>
      <c r="M7" s="339"/>
      <c r="N7" s="339"/>
      <c r="O7" s="339"/>
      <c r="P7" s="339"/>
      <c r="Q7" s="339"/>
      <c r="R7" s="339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338"/>
      <c r="BG7" s="338"/>
      <c r="BH7" s="338"/>
      <c r="BI7" s="338"/>
      <c r="BJ7" s="338"/>
      <c r="BK7" s="338"/>
      <c r="BL7" s="338"/>
      <c r="BM7" s="338"/>
      <c r="BN7" s="338"/>
      <c r="BO7" s="338"/>
      <c r="BP7" s="338"/>
      <c r="BQ7" s="338"/>
      <c r="BR7" s="338"/>
      <c r="BS7" s="338"/>
      <c r="BT7" s="338"/>
      <c r="BU7" s="338"/>
      <c r="BV7" s="338"/>
      <c r="BW7" s="338"/>
      <c r="BX7" s="338"/>
      <c r="BY7" s="338"/>
      <c r="BZ7" s="338"/>
      <c r="CA7" s="338"/>
      <c r="CB7" s="338"/>
      <c r="CC7" s="338"/>
      <c r="CD7" s="338"/>
      <c r="CE7" s="338"/>
      <c r="CF7" s="338"/>
      <c r="CG7" s="338"/>
      <c r="CH7" s="338"/>
      <c r="CI7" s="338"/>
      <c r="CJ7" s="338"/>
      <c r="CK7" s="338"/>
      <c r="CL7" s="338"/>
      <c r="CM7" s="338"/>
      <c r="CN7" s="338"/>
      <c r="CO7" s="338"/>
      <c r="CP7" s="338"/>
      <c r="CQ7" s="338"/>
      <c r="CR7" s="338"/>
      <c r="CS7" s="338"/>
      <c r="CT7" s="338"/>
      <c r="CU7" s="338"/>
      <c r="CV7" s="338"/>
      <c r="CW7" s="338"/>
      <c r="CX7" s="338"/>
      <c r="CY7" s="338"/>
      <c r="CZ7" s="338"/>
      <c r="DA7" s="338"/>
      <c r="DB7" s="338"/>
      <c r="DC7" s="338"/>
      <c r="DD7" s="338"/>
      <c r="DE7" s="338"/>
      <c r="DF7" s="338"/>
      <c r="DG7" s="338"/>
      <c r="DH7" s="338"/>
      <c r="DI7" s="338"/>
      <c r="DJ7" s="338"/>
      <c r="DK7" s="338"/>
      <c r="DL7" s="338"/>
      <c r="DM7" s="338"/>
      <c r="DN7" s="338"/>
      <c r="DO7" s="338"/>
      <c r="DP7" s="338"/>
      <c r="DQ7" s="338"/>
      <c r="DR7" s="338"/>
      <c r="DS7" s="338"/>
      <c r="DT7" s="338"/>
      <c r="DU7" s="338"/>
      <c r="DV7" s="338"/>
      <c r="DW7" s="338"/>
      <c r="DX7" s="338"/>
      <c r="DY7" s="338"/>
      <c r="DZ7" s="338"/>
      <c r="EA7" s="338"/>
      <c r="EB7" s="338"/>
      <c r="EC7" s="338"/>
      <c r="ED7" s="338"/>
      <c r="EE7" s="338"/>
      <c r="EF7" s="338"/>
      <c r="EG7" s="338"/>
      <c r="EH7" s="338"/>
      <c r="EI7" s="338"/>
      <c r="EJ7" s="338"/>
      <c r="EK7" s="338"/>
      <c r="EL7" s="338"/>
      <c r="EM7" s="338"/>
      <c r="EN7" s="338"/>
      <c r="EO7" s="338"/>
      <c r="EP7" s="338"/>
      <c r="EQ7" s="338"/>
      <c r="ER7" s="338"/>
      <c r="ES7" s="338"/>
      <c r="ET7" s="338"/>
      <c r="EU7" s="338"/>
      <c r="EV7" s="338"/>
      <c r="EW7" s="338"/>
      <c r="EX7" s="338"/>
      <c r="EY7" s="338"/>
      <c r="EZ7" s="338"/>
      <c r="FA7" s="338"/>
      <c r="FB7" s="338"/>
      <c r="FC7" s="338"/>
      <c r="FD7" s="338"/>
      <c r="FE7" s="338"/>
      <c r="FF7" s="338"/>
      <c r="FG7" s="338"/>
      <c r="FH7" s="338"/>
      <c r="FI7" s="338"/>
      <c r="FJ7" s="338"/>
      <c r="FK7" s="338"/>
      <c r="FL7" s="338"/>
      <c r="FM7" s="338"/>
      <c r="FN7" s="338"/>
      <c r="FO7" s="338"/>
      <c r="FP7" s="338"/>
      <c r="FQ7" s="338"/>
      <c r="FR7" s="338"/>
      <c r="FS7" s="338"/>
      <c r="FT7" s="338"/>
      <c r="FU7" s="338"/>
      <c r="FV7" s="338"/>
      <c r="FW7" s="338"/>
      <c r="FX7" s="338"/>
      <c r="FY7" s="338"/>
      <c r="FZ7" s="338"/>
      <c r="GA7" s="338"/>
      <c r="GB7" s="338"/>
      <c r="GC7" s="338"/>
      <c r="GD7" s="338"/>
      <c r="GE7" s="338"/>
      <c r="GF7" s="338"/>
      <c r="GG7" s="338"/>
      <c r="GH7" s="338"/>
      <c r="GI7" s="338"/>
      <c r="GJ7" s="338"/>
      <c r="GK7" s="338"/>
      <c r="GL7" s="338"/>
      <c r="GM7" s="338"/>
      <c r="GN7" s="338"/>
      <c r="GO7" s="338"/>
      <c r="GP7" s="338"/>
      <c r="GQ7" s="338"/>
      <c r="GR7" s="338"/>
      <c r="GS7" s="338"/>
      <c r="GT7" s="338"/>
      <c r="GU7" s="338"/>
      <c r="GV7" s="338"/>
      <c r="GW7" s="338"/>
      <c r="GX7" s="338"/>
      <c r="GY7" s="338"/>
      <c r="GZ7" s="338"/>
      <c r="HA7" s="338"/>
      <c r="HB7" s="338"/>
      <c r="HC7" s="338"/>
      <c r="HD7" s="338"/>
      <c r="HE7" s="338"/>
      <c r="HF7" s="338"/>
      <c r="HG7" s="338"/>
      <c r="HH7" s="338"/>
      <c r="HI7" s="338"/>
      <c r="HJ7" s="338"/>
      <c r="HK7" s="338"/>
      <c r="HL7" s="338"/>
      <c r="HM7" s="338"/>
      <c r="HN7" s="338"/>
      <c r="HO7" s="338"/>
      <c r="HP7" s="338"/>
      <c r="HQ7" s="338"/>
      <c r="HR7" s="338"/>
      <c r="HS7" s="338"/>
      <c r="HT7" s="338"/>
      <c r="HU7" s="338"/>
      <c r="HV7" s="338"/>
      <c r="HW7" s="338"/>
      <c r="HX7" s="338"/>
      <c r="HY7" s="338"/>
      <c r="HZ7" s="338"/>
      <c r="IA7" s="338"/>
      <c r="IB7" s="338"/>
      <c r="IC7" s="338"/>
      <c r="ID7" s="338"/>
      <c r="IE7" s="338"/>
      <c r="IF7" s="338"/>
      <c r="IG7" s="333"/>
      <c r="IH7" s="333"/>
      <c r="II7" s="333"/>
      <c r="IJ7" s="333"/>
      <c r="IK7" s="333"/>
    </row>
    <row r="8" spans="1:245" ht="8.25" customHeight="1">
      <c r="A8" s="340"/>
      <c r="B8" s="340"/>
      <c r="C8" s="341"/>
      <c r="D8" s="341"/>
      <c r="E8" s="341"/>
      <c r="F8" s="342"/>
      <c r="G8" s="341"/>
      <c r="H8" s="341"/>
      <c r="I8" s="341"/>
      <c r="J8" s="341"/>
      <c r="K8" s="341"/>
      <c r="L8" s="341"/>
      <c r="M8" s="343"/>
      <c r="N8" s="343"/>
      <c r="O8" s="343"/>
      <c r="P8" s="343"/>
      <c r="Q8" s="343"/>
      <c r="R8" s="343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4"/>
      <c r="BJ8" s="344"/>
      <c r="BK8" s="344"/>
      <c r="BL8" s="344"/>
      <c r="BM8" s="344"/>
      <c r="BN8" s="344"/>
      <c r="BO8" s="344"/>
      <c r="BP8" s="344"/>
      <c r="BQ8" s="344"/>
      <c r="BR8" s="344"/>
      <c r="BS8" s="344"/>
      <c r="BT8" s="344"/>
      <c r="BU8" s="344"/>
      <c r="BV8" s="344"/>
      <c r="BW8" s="344"/>
      <c r="BX8" s="344"/>
      <c r="BY8" s="344"/>
      <c r="BZ8" s="344"/>
      <c r="CA8" s="344"/>
      <c r="CB8" s="344"/>
      <c r="CC8" s="344"/>
      <c r="CD8" s="344"/>
      <c r="CE8" s="344"/>
      <c r="CF8" s="344"/>
      <c r="CG8" s="344"/>
      <c r="CH8" s="344"/>
      <c r="CI8" s="344"/>
      <c r="CJ8" s="344"/>
      <c r="CK8" s="344"/>
      <c r="CL8" s="344"/>
      <c r="CM8" s="344"/>
      <c r="CN8" s="344"/>
      <c r="CO8" s="344"/>
      <c r="CP8" s="344"/>
      <c r="CQ8" s="344"/>
      <c r="CR8" s="344"/>
      <c r="CS8" s="344"/>
      <c r="CT8" s="344"/>
      <c r="CU8" s="344"/>
      <c r="CV8" s="344"/>
      <c r="CW8" s="344"/>
      <c r="CX8" s="344"/>
      <c r="CY8" s="344"/>
      <c r="CZ8" s="344"/>
      <c r="DA8" s="344"/>
      <c r="DB8" s="344"/>
      <c r="DC8" s="344"/>
      <c r="DD8" s="344"/>
      <c r="DE8" s="344"/>
      <c r="DF8" s="344"/>
      <c r="DG8" s="344"/>
      <c r="DH8" s="344"/>
      <c r="DI8" s="344"/>
      <c r="DJ8" s="344"/>
      <c r="DK8" s="344"/>
      <c r="DL8" s="344"/>
      <c r="DM8" s="344"/>
      <c r="DN8" s="344"/>
      <c r="DO8" s="344"/>
      <c r="DP8" s="344"/>
      <c r="DQ8" s="344"/>
      <c r="DR8" s="344"/>
      <c r="DS8" s="344"/>
      <c r="DT8" s="344"/>
      <c r="DU8" s="344"/>
      <c r="DV8" s="344"/>
      <c r="DW8" s="344"/>
      <c r="DX8" s="344"/>
      <c r="DY8" s="344"/>
      <c r="DZ8" s="344"/>
      <c r="EA8" s="344"/>
      <c r="EB8" s="344"/>
      <c r="EC8" s="344"/>
      <c r="ED8" s="344"/>
      <c r="EE8" s="344"/>
      <c r="EF8" s="344"/>
      <c r="EG8" s="344"/>
      <c r="EH8" s="344"/>
      <c r="EI8" s="344"/>
      <c r="EJ8" s="344"/>
      <c r="EK8" s="344"/>
      <c r="EL8" s="344"/>
      <c r="EM8" s="344"/>
      <c r="EN8" s="344"/>
      <c r="EO8" s="344"/>
      <c r="EP8" s="344"/>
      <c r="EQ8" s="344"/>
      <c r="ER8" s="344"/>
      <c r="ES8" s="344"/>
      <c r="ET8" s="344"/>
      <c r="EU8" s="344"/>
      <c r="EV8" s="344"/>
      <c r="EW8" s="344"/>
      <c r="EX8" s="344"/>
      <c r="EY8" s="344"/>
      <c r="EZ8" s="344"/>
      <c r="FA8" s="344"/>
      <c r="FB8" s="344"/>
      <c r="FC8" s="344"/>
      <c r="FD8" s="344"/>
      <c r="FE8" s="344"/>
      <c r="FF8" s="344"/>
      <c r="FG8" s="344"/>
      <c r="FH8" s="344"/>
      <c r="FI8" s="344"/>
      <c r="FJ8" s="344"/>
      <c r="FK8" s="344"/>
      <c r="FL8" s="344"/>
      <c r="FM8" s="344"/>
      <c r="FN8" s="344"/>
      <c r="FO8" s="344"/>
      <c r="FP8" s="344"/>
      <c r="FQ8" s="344"/>
      <c r="FR8" s="344"/>
      <c r="FS8" s="344"/>
      <c r="FT8" s="344"/>
      <c r="FU8" s="344"/>
      <c r="FV8" s="344"/>
      <c r="FW8" s="344"/>
      <c r="FX8" s="344"/>
      <c r="FY8" s="344"/>
      <c r="FZ8" s="344"/>
      <c r="GA8" s="344"/>
      <c r="GB8" s="344"/>
      <c r="GC8" s="344"/>
      <c r="GD8" s="344"/>
      <c r="GE8" s="344"/>
      <c r="GF8" s="344"/>
      <c r="GG8" s="344"/>
      <c r="GH8" s="344"/>
      <c r="GI8" s="344"/>
      <c r="GJ8" s="344"/>
      <c r="GK8" s="344"/>
      <c r="GL8" s="344"/>
      <c r="GM8" s="344"/>
      <c r="GN8" s="344"/>
      <c r="GO8" s="344"/>
      <c r="GP8" s="344"/>
      <c r="GQ8" s="344"/>
      <c r="GR8" s="344"/>
      <c r="GS8" s="344"/>
      <c r="GT8" s="344"/>
      <c r="GU8" s="344"/>
      <c r="GV8" s="344"/>
      <c r="GW8" s="344"/>
      <c r="GX8" s="344"/>
      <c r="GY8" s="344"/>
      <c r="GZ8" s="344"/>
      <c r="HA8" s="344"/>
      <c r="HB8" s="344"/>
      <c r="HC8" s="344"/>
      <c r="HD8" s="344"/>
      <c r="HE8" s="344"/>
      <c r="HF8" s="344"/>
      <c r="HG8" s="344"/>
      <c r="HH8" s="344"/>
      <c r="HI8" s="344"/>
      <c r="HJ8" s="344"/>
      <c r="HK8" s="344"/>
      <c r="HL8" s="344"/>
      <c r="HM8" s="344"/>
      <c r="HN8" s="344"/>
      <c r="HO8" s="344"/>
      <c r="HP8" s="344"/>
      <c r="HQ8" s="344"/>
      <c r="HR8" s="344"/>
      <c r="HS8" s="344"/>
      <c r="HT8" s="344"/>
      <c r="HU8" s="344"/>
      <c r="HV8" s="344"/>
      <c r="HW8" s="344"/>
      <c r="HX8" s="344"/>
      <c r="HY8" s="344"/>
      <c r="HZ8" s="344"/>
      <c r="IA8" s="344"/>
      <c r="IB8" s="344"/>
      <c r="IC8" s="344"/>
      <c r="ID8" s="344"/>
      <c r="IE8" s="344"/>
      <c r="IF8" s="344"/>
      <c r="IG8" s="333"/>
      <c r="IH8" s="333"/>
      <c r="II8" s="333"/>
      <c r="IJ8" s="333"/>
      <c r="IK8" s="333"/>
    </row>
    <row r="9" spans="1:245" s="352" customFormat="1" ht="21" customHeight="1">
      <c r="A9" s="345" t="s">
        <v>55</v>
      </c>
      <c r="B9" s="384">
        <v>0</v>
      </c>
      <c r="C9" s="384">
        <v>1</v>
      </c>
      <c r="D9" s="347">
        <v>1</v>
      </c>
      <c r="E9" s="385">
        <v>100</v>
      </c>
      <c r="F9" s="348"/>
      <c r="G9" s="384">
        <v>0</v>
      </c>
      <c r="H9" s="384">
        <v>0</v>
      </c>
      <c r="I9" s="347">
        <v>0</v>
      </c>
      <c r="J9" s="385">
        <v>0</v>
      </c>
      <c r="K9" s="349"/>
      <c r="L9" s="347">
        <v>1</v>
      </c>
      <c r="M9" s="350"/>
      <c r="N9" s="350"/>
      <c r="O9" s="350"/>
      <c r="P9" s="350"/>
      <c r="Q9" s="350"/>
      <c r="R9" s="350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1"/>
      <c r="AU9" s="351"/>
      <c r="AV9" s="351"/>
      <c r="AW9" s="351"/>
      <c r="AX9" s="351"/>
      <c r="AY9" s="351"/>
      <c r="AZ9" s="351"/>
      <c r="BA9" s="351"/>
      <c r="BB9" s="351"/>
      <c r="BC9" s="351"/>
      <c r="BD9" s="351"/>
      <c r="BE9" s="351"/>
      <c r="BF9" s="351"/>
      <c r="BG9" s="351"/>
      <c r="BH9" s="351"/>
      <c r="BI9" s="351"/>
      <c r="BJ9" s="351"/>
      <c r="BK9" s="351"/>
      <c r="BL9" s="351"/>
      <c r="BM9" s="351"/>
      <c r="BN9" s="351"/>
      <c r="BO9" s="351"/>
      <c r="BP9" s="351"/>
      <c r="BQ9" s="351"/>
      <c r="BR9" s="351"/>
      <c r="BS9" s="351"/>
      <c r="BT9" s="351"/>
      <c r="BU9" s="351"/>
      <c r="BV9" s="351"/>
      <c r="BW9" s="351"/>
      <c r="BX9" s="351"/>
      <c r="BY9" s="351"/>
      <c r="BZ9" s="351"/>
      <c r="CA9" s="351"/>
      <c r="CB9" s="351"/>
      <c r="CC9" s="351"/>
      <c r="CD9" s="351"/>
      <c r="CE9" s="351"/>
      <c r="CF9" s="351"/>
      <c r="CG9" s="351"/>
      <c r="CH9" s="351"/>
      <c r="CI9" s="351"/>
      <c r="CJ9" s="351"/>
      <c r="CK9" s="351"/>
      <c r="CL9" s="351"/>
      <c r="CM9" s="351"/>
      <c r="CN9" s="351"/>
      <c r="CO9" s="351"/>
      <c r="CP9" s="351"/>
      <c r="CQ9" s="351"/>
      <c r="CR9" s="351"/>
      <c r="CS9" s="351"/>
      <c r="CT9" s="351"/>
      <c r="CU9" s="351"/>
      <c r="CV9" s="351"/>
      <c r="CW9" s="351"/>
      <c r="CX9" s="351"/>
      <c r="CY9" s="351"/>
      <c r="CZ9" s="351"/>
      <c r="DA9" s="351"/>
      <c r="DB9" s="351"/>
      <c r="DC9" s="351"/>
      <c r="DD9" s="351"/>
      <c r="DE9" s="351"/>
      <c r="DF9" s="351"/>
      <c r="DG9" s="351"/>
      <c r="DH9" s="351"/>
      <c r="DI9" s="351"/>
      <c r="DJ9" s="351"/>
      <c r="DK9" s="351"/>
      <c r="DL9" s="351"/>
      <c r="DM9" s="351"/>
      <c r="DN9" s="351"/>
      <c r="DO9" s="351"/>
      <c r="DP9" s="351"/>
      <c r="DQ9" s="351"/>
      <c r="DR9" s="351"/>
      <c r="DS9" s="351"/>
      <c r="DT9" s="351"/>
      <c r="DU9" s="351"/>
      <c r="DV9" s="351"/>
      <c r="DW9" s="351"/>
      <c r="DX9" s="351"/>
      <c r="DY9" s="351"/>
      <c r="DZ9" s="351"/>
      <c r="EA9" s="351"/>
      <c r="EB9" s="351"/>
      <c r="EC9" s="351"/>
      <c r="ED9" s="351"/>
      <c r="EE9" s="351"/>
      <c r="EF9" s="351"/>
      <c r="EG9" s="351"/>
      <c r="EH9" s="351"/>
      <c r="EI9" s="351"/>
      <c r="EJ9" s="351"/>
      <c r="EK9" s="351"/>
      <c r="EL9" s="351"/>
      <c r="EM9" s="351"/>
      <c r="EN9" s="351"/>
      <c r="EO9" s="351"/>
      <c r="EP9" s="351"/>
      <c r="EQ9" s="351"/>
      <c r="ER9" s="351"/>
      <c r="ES9" s="351"/>
      <c r="ET9" s="351"/>
      <c r="EU9" s="351"/>
      <c r="EV9" s="351"/>
      <c r="EW9" s="351"/>
      <c r="EX9" s="351"/>
      <c r="EY9" s="351"/>
      <c r="EZ9" s="351"/>
      <c r="FA9" s="351"/>
      <c r="FB9" s="351"/>
      <c r="FC9" s="351"/>
      <c r="FD9" s="351"/>
      <c r="FE9" s="351"/>
      <c r="FF9" s="351"/>
      <c r="FG9" s="351"/>
      <c r="FH9" s="351"/>
      <c r="FI9" s="351"/>
      <c r="FJ9" s="351"/>
      <c r="FK9" s="351"/>
      <c r="FL9" s="351"/>
      <c r="FM9" s="351"/>
      <c r="FN9" s="351"/>
      <c r="FO9" s="351"/>
      <c r="FP9" s="351"/>
      <c r="FQ9" s="351"/>
      <c r="FR9" s="351"/>
      <c r="FS9" s="351"/>
      <c r="FT9" s="351"/>
      <c r="FU9" s="351"/>
      <c r="FV9" s="351"/>
      <c r="FW9" s="351"/>
      <c r="FX9" s="351"/>
      <c r="FY9" s="351"/>
      <c r="FZ9" s="351"/>
      <c r="GA9" s="351"/>
      <c r="GB9" s="351"/>
      <c r="GC9" s="351"/>
      <c r="GD9" s="351"/>
      <c r="GE9" s="351"/>
      <c r="GF9" s="351"/>
      <c r="GG9" s="351"/>
      <c r="GH9" s="351"/>
      <c r="GI9" s="351"/>
      <c r="GJ9" s="351"/>
      <c r="GK9" s="351"/>
      <c r="GL9" s="351"/>
      <c r="GM9" s="351"/>
      <c r="GN9" s="351"/>
      <c r="GO9" s="351"/>
      <c r="GP9" s="351"/>
      <c r="GQ9" s="351"/>
      <c r="GR9" s="351"/>
      <c r="GS9" s="351"/>
      <c r="GT9" s="351"/>
      <c r="GU9" s="351"/>
      <c r="GV9" s="351"/>
      <c r="GW9" s="351"/>
      <c r="GX9" s="351"/>
      <c r="GY9" s="351"/>
      <c r="GZ9" s="351"/>
      <c r="HA9" s="351"/>
      <c r="HB9" s="351"/>
      <c r="HC9" s="351"/>
      <c r="HD9" s="351"/>
      <c r="HE9" s="351"/>
      <c r="HF9" s="351"/>
      <c r="HG9" s="351"/>
      <c r="HH9" s="351"/>
      <c r="HI9" s="351"/>
      <c r="HJ9" s="351"/>
      <c r="HK9" s="351"/>
      <c r="HL9" s="351"/>
      <c r="HM9" s="351"/>
      <c r="HN9" s="351"/>
      <c r="HO9" s="351"/>
      <c r="HP9" s="351"/>
      <c r="HQ9" s="351"/>
      <c r="HR9" s="351"/>
      <c r="HS9" s="351"/>
      <c r="HT9" s="351"/>
      <c r="HU9" s="351"/>
      <c r="HV9" s="351"/>
      <c r="HW9" s="351"/>
      <c r="HX9" s="351"/>
      <c r="HY9" s="351"/>
      <c r="HZ9" s="351"/>
      <c r="IA9" s="351"/>
      <c r="IB9" s="351"/>
      <c r="IC9" s="351"/>
      <c r="ID9" s="351"/>
      <c r="IE9" s="351"/>
      <c r="IF9" s="351"/>
    </row>
    <row r="10" spans="1:245" s="352" customFormat="1" ht="21" customHeight="1">
      <c r="A10" s="345" t="s">
        <v>56</v>
      </c>
      <c r="B10" s="384">
        <v>0</v>
      </c>
      <c r="C10" s="384">
        <v>0</v>
      </c>
      <c r="D10" s="347">
        <v>0</v>
      </c>
      <c r="E10" s="385">
        <v>0</v>
      </c>
      <c r="F10" s="348"/>
      <c r="G10" s="384">
        <v>0</v>
      </c>
      <c r="H10" s="384">
        <v>0</v>
      </c>
      <c r="I10" s="347">
        <v>0</v>
      </c>
      <c r="J10" s="385">
        <v>0</v>
      </c>
      <c r="K10" s="349"/>
      <c r="L10" s="347">
        <v>0</v>
      </c>
      <c r="M10" s="350"/>
      <c r="N10" s="350"/>
      <c r="O10" s="350"/>
      <c r="P10" s="350"/>
      <c r="Q10" s="350"/>
      <c r="R10" s="350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  <c r="AP10" s="351"/>
      <c r="AQ10" s="351"/>
      <c r="AR10" s="351"/>
      <c r="AS10" s="351"/>
      <c r="AT10" s="351"/>
      <c r="AU10" s="351"/>
      <c r="AV10" s="351"/>
      <c r="AW10" s="351"/>
      <c r="AX10" s="351"/>
      <c r="AY10" s="351"/>
      <c r="AZ10" s="351"/>
      <c r="BA10" s="351"/>
      <c r="BB10" s="351"/>
      <c r="BC10" s="351"/>
      <c r="BD10" s="351"/>
      <c r="BE10" s="351"/>
      <c r="BF10" s="351"/>
      <c r="BG10" s="351"/>
      <c r="BH10" s="351"/>
      <c r="BI10" s="351"/>
      <c r="BJ10" s="351"/>
      <c r="BK10" s="351"/>
      <c r="BL10" s="351"/>
      <c r="BM10" s="351"/>
      <c r="BN10" s="351"/>
      <c r="BO10" s="351"/>
      <c r="BP10" s="351"/>
      <c r="BQ10" s="351"/>
      <c r="BR10" s="351"/>
      <c r="BS10" s="351"/>
      <c r="BT10" s="351"/>
      <c r="BU10" s="351"/>
      <c r="BV10" s="351"/>
      <c r="BW10" s="351"/>
      <c r="BX10" s="351"/>
      <c r="BY10" s="351"/>
      <c r="BZ10" s="351"/>
      <c r="CA10" s="351"/>
      <c r="CB10" s="351"/>
      <c r="CC10" s="351"/>
      <c r="CD10" s="351"/>
      <c r="CE10" s="351"/>
      <c r="CF10" s="351"/>
      <c r="CG10" s="351"/>
      <c r="CH10" s="351"/>
      <c r="CI10" s="351"/>
      <c r="CJ10" s="351"/>
      <c r="CK10" s="351"/>
      <c r="CL10" s="351"/>
      <c r="CM10" s="351"/>
      <c r="CN10" s="351"/>
      <c r="CO10" s="351"/>
      <c r="CP10" s="351"/>
      <c r="CQ10" s="351"/>
      <c r="CR10" s="351"/>
      <c r="CS10" s="351"/>
      <c r="CT10" s="351"/>
      <c r="CU10" s="351"/>
      <c r="CV10" s="351"/>
      <c r="CW10" s="351"/>
      <c r="CX10" s="351"/>
      <c r="CY10" s="351"/>
      <c r="CZ10" s="351"/>
      <c r="DA10" s="351"/>
      <c r="DB10" s="351"/>
      <c r="DC10" s="351"/>
      <c r="DD10" s="351"/>
      <c r="DE10" s="351"/>
      <c r="DF10" s="351"/>
      <c r="DG10" s="351"/>
      <c r="DH10" s="351"/>
      <c r="DI10" s="351"/>
      <c r="DJ10" s="351"/>
      <c r="DK10" s="351"/>
      <c r="DL10" s="351"/>
      <c r="DM10" s="351"/>
      <c r="DN10" s="351"/>
      <c r="DO10" s="351"/>
      <c r="DP10" s="351"/>
      <c r="DQ10" s="351"/>
      <c r="DR10" s="351"/>
      <c r="DS10" s="351"/>
      <c r="DT10" s="351"/>
      <c r="DU10" s="351"/>
      <c r="DV10" s="351"/>
      <c r="DW10" s="351"/>
      <c r="DX10" s="351"/>
      <c r="DY10" s="351"/>
      <c r="DZ10" s="351"/>
      <c r="EA10" s="351"/>
      <c r="EB10" s="351"/>
      <c r="EC10" s="351"/>
      <c r="ED10" s="351"/>
      <c r="EE10" s="351"/>
      <c r="EF10" s="351"/>
      <c r="EG10" s="351"/>
      <c r="EH10" s="351"/>
      <c r="EI10" s="351"/>
      <c r="EJ10" s="351"/>
      <c r="EK10" s="351"/>
      <c r="EL10" s="351"/>
      <c r="EM10" s="351"/>
      <c r="EN10" s="351"/>
      <c r="EO10" s="351"/>
      <c r="EP10" s="351"/>
      <c r="EQ10" s="351"/>
      <c r="ER10" s="351"/>
      <c r="ES10" s="351"/>
      <c r="ET10" s="351"/>
      <c r="EU10" s="351"/>
      <c r="EV10" s="351"/>
      <c r="EW10" s="351"/>
      <c r="EX10" s="351"/>
      <c r="EY10" s="351"/>
      <c r="EZ10" s="351"/>
      <c r="FA10" s="351"/>
      <c r="FB10" s="351"/>
      <c r="FC10" s="351"/>
      <c r="FD10" s="351"/>
      <c r="FE10" s="351"/>
      <c r="FF10" s="351"/>
      <c r="FG10" s="351"/>
      <c r="FH10" s="351"/>
      <c r="FI10" s="351"/>
      <c r="FJ10" s="351"/>
      <c r="FK10" s="351"/>
      <c r="FL10" s="351"/>
      <c r="FM10" s="351"/>
      <c r="FN10" s="351"/>
      <c r="FO10" s="351"/>
      <c r="FP10" s="351"/>
      <c r="FQ10" s="351"/>
      <c r="FR10" s="351"/>
      <c r="FS10" s="351"/>
      <c r="FT10" s="351"/>
      <c r="FU10" s="351"/>
      <c r="FV10" s="351"/>
      <c r="FW10" s="351"/>
      <c r="FX10" s="351"/>
      <c r="FY10" s="351"/>
      <c r="FZ10" s="351"/>
      <c r="GA10" s="351"/>
      <c r="GB10" s="351"/>
      <c r="GC10" s="351"/>
      <c r="GD10" s="351"/>
      <c r="GE10" s="351"/>
      <c r="GF10" s="351"/>
      <c r="GG10" s="351"/>
      <c r="GH10" s="351"/>
      <c r="GI10" s="351"/>
      <c r="GJ10" s="351"/>
      <c r="GK10" s="351"/>
      <c r="GL10" s="351"/>
      <c r="GM10" s="351"/>
      <c r="GN10" s="351"/>
      <c r="GO10" s="351"/>
      <c r="GP10" s="351"/>
      <c r="GQ10" s="351"/>
      <c r="GR10" s="351"/>
      <c r="GS10" s="351"/>
      <c r="GT10" s="351"/>
      <c r="GU10" s="351"/>
      <c r="GV10" s="351"/>
      <c r="GW10" s="351"/>
      <c r="GX10" s="351"/>
      <c r="GY10" s="351"/>
      <c r="GZ10" s="351"/>
      <c r="HA10" s="351"/>
      <c r="HB10" s="351"/>
      <c r="HC10" s="351"/>
      <c r="HD10" s="351"/>
      <c r="HE10" s="351"/>
      <c r="HF10" s="351"/>
      <c r="HG10" s="351"/>
      <c r="HH10" s="351"/>
      <c r="HI10" s="351"/>
      <c r="HJ10" s="351"/>
      <c r="HK10" s="351"/>
      <c r="HL10" s="351"/>
      <c r="HM10" s="351"/>
      <c r="HN10" s="351"/>
      <c r="HO10" s="351"/>
      <c r="HP10" s="351"/>
      <c r="HQ10" s="351"/>
      <c r="HR10" s="351"/>
      <c r="HS10" s="351"/>
      <c r="HT10" s="351"/>
      <c r="HU10" s="351"/>
      <c r="HV10" s="351"/>
      <c r="HW10" s="351"/>
      <c r="HX10" s="351"/>
      <c r="HY10" s="351"/>
      <c r="HZ10" s="351"/>
      <c r="IA10" s="351"/>
      <c r="IB10" s="351"/>
      <c r="IC10" s="351"/>
      <c r="ID10" s="351"/>
      <c r="IE10" s="351"/>
      <c r="IF10" s="351"/>
    </row>
    <row r="11" spans="1:245" s="355" customFormat="1" ht="21" customHeight="1">
      <c r="A11" s="345" t="s">
        <v>57</v>
      </c>
      <c r="B11" s="384">
        <v>1</v>
      </c>
      <c r="C11" s="384">
        <v>0</v>
      </c>
      <c r="D11" s="347">
        <v>1</v>
      </c>
      <c r="E11" s="385">
        <v>100</v>
      </c>
      <c r="F11" s="348"/>
      <c r="G11" s="384">
        <v>0</v>
      </c>
      <c r="H11" s="384">
        <v>0</v>
      </c>
      <c r="I11" s="347">
        <v>0</v>
      </c>
      <c r="J11" s="385">
        <v>0</v>
      </c>
      <c r="K11" s="349"/>
      <c r="L11" s="347">
        <v>1</v>
      </c>
      <c r="M11" s="353"/>
      <c r="N11" s="353"/>
      <c r="O11" s="353"/>
      <c r="P11" s="353"/>
      <c r="Q11" s="353"/>
      <c r="R11" s="353"/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4"/>
      <c r="BB11" s="35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/>
      <c r="BR11" s="354"/>
      <c r="BS11" s="354"/>
      <c r="BT11" s="354"/>
      <c r="BU11" s="354"/>
      <c r="BV11" s="354"/>
      <c r="BW11" s="354"/>
      <c r="BX11" s="354"/>
      <c r="BY11" s="354"/>
      <c r="BZ11" s="354"/>
      <c r="CA11" s="354"/>
      <c r="CB11" s="354"/>
      <c r="CC11" s="354"/>
      <c r="CD11" s="354"/>
      <c r="CE11" s="354"/>
      <c r="CF11" s="354"/>
      <c r="CG11" s="354"/>
      <c r="CH11" s="354"/>
      <c r="CI11" s="354"/>
      <c r="CJ11" s="354"/>
      <c r="CK11" s="354"/>
      <c r="CL11" s="354"/>
      <c r="CM11" s="354"/>
      <c r="CN11" s="354"/>
      <c r="CO11" s="354"/>
      <c r="CP11" s="354"/>
      <c r="CQ11" s="354"/>
      <c r="CR11" s="354"/>
      <c r="CS11" s="354"/>
      <c r="CT11" s="354"/>
      <c r="CU11" s="354"/>
      <c r="CV11" s="354"/>
      <c r="CW11" s="354"/>
      <c r="CX11" s="354"/>
      <c r="CY11" s="354"/>
      <c r="CZ11" s="354"/>
      <c r="DA11" s="354"/>
      <c r="DB11" s="354"/>
      <c r="DC11" s="354"/>
      <c r="DD11" s="354"/>
      <c r="DE11" s="354"/>
      <c r="DF11" s="354"/>
      <c r="DG11" s="354"/>
      <c r="DH11" s="354"/>
      <c r="DI11" s="354"/>
      <c r="DJ11" s="354"/>
      <c r="DK11" s="354"/>
      <c r="DL11" s="354"/>
      <c r="DM11" s="354"/>
      <c r="DN11" s="354"/>
      <c r="DO11" s="354"/>
      <c r="DP11" s="354"/>
      <c r="DQ11" s="354"/>
      <c r="DR11" s="354"/>
      <c r="DS11" s="354"/>
      <c r="DT11" s="354"/>
      <c r="DU11" s="354"/>
      <c r="DV11" s="354"/>
      <c r="DW11" s="354"/>
      <c r="DX11" s="354"/>
      <c r="DY11" s="354"/>
      <c r="DZ11" s="354"/>
      <c r="EA11" s="354"/>
      <c r="EB11" s="354"/>
      <c r="EC11" s="354"/>
      <c r="ED11" s="354"/>
      <c r="EE11" s="354"/>
      <c r="EF11" s="354"/>
      <c r="EG11" s="354"/>
      <c r="EH11" s="354"/>
      <c r="EI11" s="354"/>
      <c r="EJ11" s="354"/>
      <c r="EK11" s="354"/>
      <c r="EL11" s="354"/>
      <c r="EM11" s="354"/>
      <c r="EN11" s="354"/>
      <c r="EO11" s="354"/>
      <c r="EP11" s="354"/>
      <c r="EQ11" s="354"/>
      <c r="ER11" s="354"/>
      <c r="ES11" s="354"/>
      <c r="ET11" s="354"/>
      <c r="EU11" s="354"/>
      <c r="EV11" s="354"/>
      <c r="EW11" s="354"/>
      <c r="EX11" s="354"/>
      <c r="EY11" s="354"/>
      <c r="EZ11" s="354"/>
      <c r="FA11" s="354"/>
      <c r="FB11" s="354"/>
      <c r="FC11" s="354"/>
      <c r="FD11" s="354"/>
      <c r="FE11" s="354"/>
      <c r="FF11" s="354"/>
      <c r="FG11" s="354"/>
      <c r="FH11" s="354"/>
      <c r="FI11" s="354"/>
      <c r="FJ11" s="354"/>
      <c r="FK11" s="354"/>
      <c r="FL11" s="354"/>
      <c r="FM11" s="354"/>
      <c r="FN11" s="354"/>
      <c r="FO11" s="354"/>
      <c r="FP11" s="354"/>
      <c r="FQ11" s="354"/>
      <c r="FR11" s="354"/>
      <c r="FS11" s="354"/>
      <c r="FT11" s="354"/>
      <c r="FU11" s="354"/>
      <c r="FV11" s="354"/>
      <c r="FW11" s="354"/>
      <c r="FX11" s="354"/>
      <c r="FY11" s="354"/>
      <c r="FZ11" s="354"/>
      <c r="GA11" s="354"/>
      <c r="GB11" s="354"/>
      <c r="GC11" s="354"/>
      <c r="GD11" s="354"/>
      <c r="GE11" s="354"/>
      <c r="GF11" s="354"/>
      <c r="GG11" s="354"/>
      <c r="GH11" s="354"/>
      <c r="GI11" s="354"/>
      <c r="GJ11" s="354"/>
      <c r="GK11" s="354"/>
      <c r="GL11" s="354"/>
      <c r="GM11" s="354"/>
      <c r="GN11" s="354"/>
      <c r="GO11" s="354"/>
      <c r="GP11" s="354"/>
      <c r="GQ11" s="354"/>
      <c r="GR11" s="354"/>
      <c r="GS11" s="354"/>
      <c r="GT11" s="354"/>
      <c r="GU11" s="354"/>
      <c r="GV11" s="354"/>
      <c r="GW11" s="354"/>
      <c r="GX11" s="354"/>
      <c r="GY11" s="354"/>
      <c r="GZ11" s="354"/>
      <c r="HA11" s="354"/>
      <c r="HB11" s="354"/>
      <c r="HC11" s="354"/>
      <c r="HD11" s="354"/>
      <c r="HE11" s="354"/>
      <c r="HF11" s="354"/>
      <c r="HG11" s="354"/>
      <c r="HH11" s="354"/>
      <c r="HI11" s="354"/>
      <c r="HJ11" s="354"/>
      <c r="HK11" s="354"/>
      <c r="HL11" s="354"/>
      <c r="HM11" s="354"/>
      <c r="HN11" s="354"/>
      <c r="HO11" s="354"/>
      <c r="HP11" s="354"/>
      <c r="HQ11" s="354"/>
      <c r="HR11" s="354"/>
      <c r="HS11" s="354"/>
      <c r="HT11" s="354"/>
      <c r="HU11" s="354"/>
      <c r="HV11" s="354"/>
      <c r="HW11" s="354"/>
      <c r="HX11" s="354"/>
      <c r="HY11" s="354"/>
      <c r="HZ11" s="354"/>
      <c r="IA11" s="354"/>
      <c r="IB11" s="354"/>
      <c r="IC11" s="354"/>
      <c r="ID11" s="354"/>
      <c r="IE11" s="354"/>
      <c r="IF11" s="354"/>
    </row>
    <row r="12" spans="1:245" s="355" customFormat="1" ht="21" customHeight="1">
      <c r="A12" s="345" t="s">
        <v>58</v>
      </c>
      <c r="B12" s="384">
        <v>0</v>
      </c>
      <c r="C12" s="384">
        <v>0</v>
      </c>
      <c r="D12" s="347">
        <v>0</v>
      </c>
      <c r="E12" s="385">
        <v>0</v>
      </c>
      <c r="F12" s="348"/>
      <c r="G12" s="384">
        <v>0</v>
      </c>
      <c r="H12" s="384">
        <v>0</v>
      </c>
      <c r="I12" s="347">
        <v>0</v>
      </c>
      <c r="J12" s="385">
        <v>0</v>
      </c>
      <c r="K12" s="349"/>
      <c r="L12" s="347">
        <v>0</v>
      </c>
      <c r="M12" s="353"/>
      <c r="N12" s="353"/>
      <c r="O12" s="353"/>
      <c r="P12" s="353"/>
      <c r="Q12" s="353"/>
      <c r="R12" s="353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  <c r="AH12" s="354"/>
      <c r="AI12" s="354"/>
      <c r="AJ12" s="354"/>
      <c r="AK12" s="354"/>
      <c r="AL12" s="354"/>
      <c r="AM12" s="354"/>
      <c r="AN12" s="354"/>
      <c r="AO12" s="354"/>
      <c r="AP12" s="354"/>
      <c r="AQ12" s="354"/>
      <c r="AR12" s="354"/>
      <c r="AS12" s="354"/>
      <c r="AT12" s="354"/>
      <c r="AU12" s="354"/>
      <c r="AV12" s="354"/>
      <c r="AW12" s="354"/>
      <c r="AX12" s="354"/>
      <c r="AY12" s="354"/>
      <c r="AZ12" s="354"/>
      <c r="BA12" s="354"/>
      <c r="BB12" s="354"/>
      <c r="BC12" s="354"/>
      <c r="BD12" s="354"/>
      <c r="BE12" s="354"/>
      <c r="BF12" s="354"/>
      <c r="BG12" s="354"/>
      <c r="BH12" s="354"/>
      <c r="BI12" s="354"/>
      <c r="BJ12" s="354"/>
      <c r="BK12" s="354"/>
      <c r="BL12" s="354"/>
      <c r="BM12" s="354"/>
      <c r="BN12" s="354"/>
      <c r="BO12" s="354"/>
      <c r="BP12" s="354"/>
      <c r="BQ12" s="354"/>
      <c r="BR12" s="354"/>
      <c r="BS12" s="354"/>
      <c r="BT12" s="354"/>
      <c r="BU12" s="354"/>
      <c r="BV12" s="354"/>
      <c r="BW12" s="354"/>
      <c r="BX12" s="354"/>
      <c r="BY12" s="354"/>
      <c r="BZ12" s="354"/>
      <c r="CA12" s="354"/>
      <c r="CB12" s="354"/>
      <c r="CC12" s="354"/>
      <c r="CD12" s="354"/>
      <c r="CE12" s="354"/>
      <c r="CF12" s="354"/>
      <c r="CG12" s="354"/>
      <c r="CH12" s="354"/>
      <c r="CI12" s="354"/>
      <c r="CJ12" s="354"/>
      <c r="CK12" s="354"/>
      <c r="CL12" s="354"/>
      <c r="CM12" s="354"/>
      <c r="CN12" s="354"/>
      <c r="CO12" s="354"/>
      <c r="CP12" s="354"/>
      <c r="CQ12" s="354"/>
      <c r="CR12" s="354"/>
      <c r="CS12" s="354"/>
      <c r="CT12" s="354"/>
      <c r="CU12" s="354"/>
      <c r="CV12" s="354"/>
      <c r="CW12" s="354"/>
      <c r="CX12" s="354"/>
      <c r="CY12" s="354"/>
      <c r="CZ12" s="354"/>
      <c r="DA12" s="354"/>
      <c r="DB12" s="354"/>
      <c r="DC12" s="354"/>
      <c r="DD12" s="354"/>
      <c r="DE12" s="354"/>
      <c r="DF12" s="354"/>
      <c r="DG12" s="354"/>
      <c r="DH12" s="354"/>
      <c r="DI12" s="354"/>
      <c r="DJ12" s="354"/>
      <c r="DK12" s="354"/>
      <c r="DL12" s="354"/>
      <c r="DM12" s="354"/>
      <c r="DN12" s="354"/>
      <c r="DO12" s="354"/>
      <c r="DP12" s="354"/>
      <c r="DQ12" s="354"/>
      <c r="DR12" s="354"/>
      <c r="DS12" s="354"/>
      <c r="DT12" s="354"/>
      <c r="DU12" s="354"/>
      <c r="DV12" s="354"/>
      <c r="DW12" s="354"/>
      <c r="DX12" s="354"/>
      <c r="DY12" s="354"/>
      <c r="DZ12" s="354"/>
      <c r="EA12" s="354"/>
      <c r="EB12" s="354"/>
      <c r="EC12" s="354"/>
      <c r="ED12" s="354"/>
      <c r="EE12" s="354"/>
      <c r="EF12" s="354"/>
      <c r="EG12" s="354"/>
      <c r="EH12" s="354"/>
      <c r="EI12" s="354"/>
      <c r="EJ12" s="354"/>
      <c r="EK12" s="354"/>
      <c r="EL12" s="354"/>
      <c r="EM12" s="354"/>
      <c r="EN12" s="354"/>
      <c r="EO12" s="354"/>
      <c r="EP12" s="354"/>
      <c r="EQ12" s="354"/>
      <c r="ER12" s="354"/>
      <c r="ES12" s="354"/>
      <c r="ET12" s="354"/>
      <c r="EU12" s="354"/>
      <c r="EV12" s="354"/>
      <c r="EW12" s="354"/>
      <c r="EX12" s="354"/>
      <c r="EY12" s="354"/>
      <c r="EZ12" s="354"/>
      <c r="FA12" s="354"/>
      <c r="FB12" s="354"/>
      <c r="FC12" s="354"/>
      <c r="FD12" s="354"/>
      <c r="FE12" s="354"/>
      <c r="FF12" s="354"/>
      <c r="FG12" s="354"/>
      <c r="FH12" s="354"/>
      <c r="FI12" s="354"/>
      <c r="FJ12" s="354"/>
      <c r="FK12" s="354"/>
      <c r="FL12" s="354"/>
      <c r="FM12" s="354"/>
      <c r="FN12" s="354"/>
      <c r="FO12" s="354"/>
      <c r="FP12" s="354"/>
      <c r="FQ12" s="354"/>
      <c r="FR12" s="354"/>
      <c r="FS12" s="354"/>
      <c r="FT12" s="354"/>
      <c r="FU12" s="354"/>
      <c r="FV12" s="354"/>
      <c r="FW12" s="354"/>
      <c r="FX12" s="354"/>
      <c r="FY12" s="354"/>
      <c r="FZ12" s="354"/>
      <c r="GA12" s="354"/>
      <c r="GB12" s="354"/>
      <c r="GC12" s="354"/>
      <c r="GD12" s="354"/>
      <c r="GE12" s="354"/>
      <c r="GF12" s="354"/>
      <c r="GG12" s="354"/>
      <c r="GH12" s="354"/>
      <c r="GI12" s="354"/>
      <c r="GJ12" s="354"/>
      <c r="GK12" s="354"/>
      <c r="GL12" s="354"/>
      <c r="GM12" s="354"/>
      <c r="GN12" s="354"/>
      <c r="GO12" s="354"/>
      <c r="GP12" s="354"/>
      <c r="GQ12" s="354"/>
      <c r="GR12" s="354"/>
      <c r="GS12" s="354"/>
      <c r="GT12" s="354"/>
      <c r="GU12" s="354"/>
      <c r="GV12" s="354"/>
      <c r="GW12" s="354"/>
      <c r="GX12" s="354"/>
      <c r="GY12" s="354"/>
      <c r="GZ12" s="354"/>
      <c r="HA12" s="354"/>
      <c r="HB12" s="354"/>
      <c r="HC12" s="354"/>
      <c r="HD12" s="354"/>
      <c r="HE12" s="354"/>
      <c r="HF12" s="354"/>
      <c r="HG12" s="354"/>
      <c r="HH12" s="354"/>
      <c r="HI12" s="354"/>
      <c r="HJ12" s="354"/>
      <c r="HK12" s="354"/>
      <c r="HL12" s="354"/>
      <c r="HM12" s="354"/>
      <c r="HN12" s="354"/>
      <c r="HO12" s="354"/>
      <c r="HP12" s="354"/>
      <c r="HQ12" s="354"/>
      <c r="HR12" s="354"/>
      <c r="HS12" s="354"/>
      <c r="HT12" s="354"/>
      <c r="HU12" s="354"/>
      <c r="HV12" s="354"/>
      <c r="HW12" s="354"/>
      <c r="HX12" s="354"/>
      <c r="HY12" s="354"/>
      <c r="HZ12" s="354"/>
      <c r="IA12" s="354"/>
      <c r="IB12" s="354"/>
      <c r="IC12" s="354"/>
      <c r="ID12" s="354"/>
      <c r="IE12" s="354"/>
      <c r="IF12" s="354"/>
    </row>
    <row r="13" spans="1:245" s="358" customFormat="1" ht="21" customHeight="1">
      <c r="A13" s="345" t="s">
        <v>61</v>
      </c>
      <c r="B13" s="384">
        <v>8</v>
      </c>
      <c r="C13" s="384">
        <v>10</v>
      </c>
      <c r="D13" s="347">
        <v>18</v>
      </c>
      <c r="E13" s="385">
        <v>100</v>
      </c>
      <c r="F13" s="348"/>
      <c r="G13" s="384">
        <v>0</v>
      </c>
      <c r="H13" s="384">
        <v>0</v>
      </c>
      <c r="I13" s="347">
        <v>0</v>
      </c>
      <c r="J13" s="385">
        <v>0</v>
      </c>
      <c r="K13" s="349"/>
      <c r="L13" s="347">
        <v>18</v>
      </c>
      <c r="M13" s="356"/>
      <c r="N13" s="356"/>
      <c r="O13" s="356"/>
      <c r="P13" s="356"/>
      <c r="Q13" s="356"/>
      <c r="R13" s="356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57"/>
      <c r="CC13" s="357"/>
      <c r="CD13" s="357"/>
      <c r="CE13" s="357"/>
      <c r="CF13" s="357"/>
      <c r="CG13" s="357"/>
      <c r="CH13" s="357"/>
      <c r="CI13" s="357"/>
      <c r="CJ13" s="357"/>
      <c r="CK13" s="357"/>
      <c r="CL13" s="357"/>
      <c r="CM13" s="357"/>
      <c r="CN13" s="357"/>
      <c r="CO13" s="357"/>
      <c r="CP13" s="357"/>
      <c r="CQ13" s="357"/>
      <c r="CR13" s="357"/>
      <c r="CS13" s="357"/>
      <c r="CT13" s="357"/>
      <c r="CU13" s="357"/>
      <c r="CV13" s="357"/>
      <c r="CW13" s="357"/>
      <c r="CX13" s="357"/>
      <c r="CY13" s="357"/>
      <c r="CZ13" s="357"/>
      <c r="DA13" s="357"/>
      <c r="DB13" s="357"/>
      <c r="DC13" s="357"/>
      <c r="DD13" s="357"/>
      <c r="DE13" s="357"/>
      <c r="DF13" s="357"/>
      <c r="DG13" s="357"/>
      <c r="DH13" s="357"/>
      <c r="DI13" s="357"/>
      <c r="DJ13" s="357"/>
      <c r="DK13" s="357"/>
      <c r="DL13" s="357"/>
      <c r="DM13" s="357"/>
      <c r="DN13" s="357"/>
      <c r="DO13" s="357"/>
      <c r="DP13" s="357"/>
      <c r="DQ13" s="357"/>
      <c r="DR13" s="357"/>
      <c r="DS13" s="357"/>
      <c r="DT13" s="357"/>
      <c r="DU13" s="357"/>
      <c r="DV13" s="357"/>
      <c r="DW13" s="357"/>
      <c r="DX13" s="357"/>
      <c r="DY13" s="357"/>
      <c r="DZ13" s="357"/>
      <c r="EA13" s="357"/>
      <c r="EB13" s="357"/>
      <c r="EC13" s="357"/>
      <c r="ED13" s="357"/>
      <c r="EE13" s="357"/>
      <c r="EF13" s="357"/>
      <c r="EG13" s="357"/>
      <c r="EH13" s="357"/>
      <c r="EI13" s="357"/>
      <c r="EJ13" s="357"/>
      <c r="EK13" s="357"/>
      <c r="EL13" s="357"/>
      <c r="EM13" s="357"/>
      <c r="EN13" s="357"/>
      <c r="EO13" s="357"/>
      <c r="EP13" s="357"/>
      <c r="EQ13" s="357"/>
      <c r="ER13" s="357"/>
      <c r="ES13" s="357"/>
      <c r="ET13" s="357"/>
      <c r="EU13" s="357"/>
      <c r="EV13" s="357"/>
      <c r="EW13" s="357"/>
      <c r="EX13" s="357"/>
      <c r="EY13" s="357"/>
      <c r="EZ13" s="357"/>
      <c r="FA13" s="357"/>
      <c r="FB13" s="357"/>
      <c r="FC13" s="357"/>
      <c r="FD13" s="357"/>
      <c r="FE13" s="357"/>
      <c r="FF13" s="357"/>
      <c r="FG13" s="357"/>
      <c r="FH13" s="357"/>
      <c r="FI13" s="357"/>
      <c r="FJ13" s="357"/>
      <c r="FK13" s="357"/>
      <c r="FL13" s="357"/>
      <c r="FM13" s="357"/>
      <c r="FN13" s="357"/>
      <c r="FO13" s="357"/>
      <c r="FP13" s="357"/>
      <c r="FQ13" s="357"/>
      <c r="FR13" s="357"/>
      <c r="FS13" s="357"/>
      <c r="FT13" s="357"/>
      <c r="FU13" s="357"/>
      <c r="FV13" s="357"/>
      <c r="FW13" s="357"/>
      <c r="FX13" s="357"/>
      <c r="FY13" s="357"/>
      <c r="FZ13" s="357"/>
      <c r="GA13" s="357"/>
      <c r="GB13" s="357"/>
      <c r="GC13" s="357"/>
      <c r="GD13" s="357"/>
      <c r="GE13" s="357"/>
      <c r="GF13" s="357"/>
      <c r="GG13" s="357"/>
      <c r="GH13" s="357"/>
      <c r="GI13" s="357"/>
      <c r="GJ13" s="357"/>
      <c r="GK13" s="357"/>
      <c r="GL13" s="357"/>
      <c r="GM13" s="357"/>
      <c r="GN13" s="357"/>
      <c r="GO13" s="357"/>
      <c r="GP13" s="357"/>
      <c r="GQ13" s="357"/>
      <c r="GR13" s="357"/>
      <c r="GS13" s="357"/>
      <c r="GT13" s="357"/>
      <c r="GU13" s="357"/>
      <c r="GV13" s="357"/>
      <c r="GW13" s="357"/>
      <c r="GX13" s="357"/>
      <c r="GY13" s="357"/>
      <c r="GZ13" s="357"/>
      <c r="HA13" s="357"/>
      <c r="HB13" s="357"/>
      <c r="HC13" s="357"/>
      <c r="HD13" s="357"/>
      <c r="HE13" s="357"/>
      <c r="HF13" s="357"/>
      <c r="HG13" s="357"/>
      <c r="HH13" s="357"/>
      <c r="HI13" s="357"/>
      <c r="HJ13" s="357"/>
      <c r="HK13" s="357"/>
      <c r="HL13" s="357"/>
      <c r="HM13" s="357"/>
      <c r="HN13" s="357"/>
      <c r="HO13" s="357"/>
      <c r="HP13" s="357"/>
      <c r="HQ13" s="357"/>
      <c r="HR13" s="357"/>
      <c r="HS13" s="357"/>
      <c r="HT13" s="357"/>
      <c r="HU13" s="357"/>
      <c r="HV13" s="357"/>
      <c r="HW13" s="357"/>
      <c r="HX13" s="357"/>
      <c r="HY13" s="357"/>
      <c r="HZ13" s="357"/>
      <c r="IA13" s="357"/>
      <c r="IB13" s="357"/>
      <c r="IC13" s="357"/>
      <c r="ID13" s="357"/>
      <c r="IE13" s="357"/>
      <c r="IF13" s="357"/>
    </row>
    <row r="14" spans="1:245" s="352" customFormat="1" ht="21" customHeight="1">
      <c r="A14" s="345" t="s">
        <v>62</v>
      </c>
      <c r="B14" s="384">
        <v>1</v>
      </c>
      <c r="C14" s="384">
        <v>9</v>
      </c>
      <c r="D14" s="347">
        <v>10</v>
      </c>
      <c r="E14" s="385">
        <v>66.666666666666671</v>
      </c>
      <c r="F14" s="348"/>
      <c r="G14" s="384">
        <v>2</v>
      </c>
      <c r="H14" s="384">
        <v>3</v>
      </c>
      <c r="I14" s="347">
        <v>5</v>
      </c>
      <c r="J14" s="385">
        <v>33.333333333333336</v>
      </c>
      <c r="K14" s="349"/>
      <c r="L14" s="347">
        <v>15</v>
      </c>
      <c r="M14" s="350"/>
      <c r="N14" s="350"/>
      <c r="O14" s="350"/>
      <c r="P14" s="350"/>
      <c r="Q14" s="350"/>
      <c r="R14" s="350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1"/>
      <c r="AS14" s="351"/>
      <c r="AT14" s="351"/>
      <c r="AU14" s="351"/>
      <c r="AV14" s="351"/>
      <c r="AW14" s="351"/>
      <c r="AX14" s="351"/>
      <c r="AY14" s="351"/>
      <c r="AZ14" s="351"/>
      <c r="BA14" s="351"/>
      <c r="BB14" s="351"/>
      <c r="BC14" s="351"/>
      <c r="BD14" s="351"/>
      <c r="BE14" s="351"/>
      <c r="BF14" s="351"/>
      <c r="BG14" s="351"/>
      <c r="BH14" s="351"/>
      <c r="BI14" s="351"/>
      <c r="BJ14" s="351"/>
      <c r="BK14" s="351"/>
      <c r="BL14" s="351"/>
      <c r="BM14" s="351"/>
      <c r="BN14" s="351"/>
      <c r="BO14" s="351"/>
      <c r="BP14" s="351"/>
      <c r="BQ14" s="351"/>
      <c r="BR14" s="351"/>
      <c r="BS14" s="351"/>
      <c r="BT14" s="351"/>
      <c r="BU14" s="351"/>
      <c r="BV14" s="351"/>
      <c r="BW14" s="351"/>
      <c r="BX14" s="351"/>
      <c r="BY14" s="351"/>
      <c r="BZ14" s="351"/>
      <c r="CA14" s="351"/>
      <c r="CB14" s="351"/>
      <c r="CC14" s="351"/>
      <c r="CD14" s="351"/>
      <c r="CE14" s="351"/>
      <c r="CF14" s="351"/>
      <c r="CG14" s="351"/>
      <c r="CH14" s="351"/>
      <c r="CI14" s="351"/>
      <c r="CJ14" s="351"/>
      <c r="CK14" s="351"/>
      <c r="CL14" s="351"/>
      <c r="CM14" s="351"/>
      <c r="CN14" s="351"/>
      <c r="CO14" s="351"/>
      <c r="CP14" s="351"/>
      <c r="CQ14" s="351"/>
      <c r="CR14" s="351"/>
      <c r="CS14" s="351"/>
      <c r="CT14" s="351"/>
      <c r="CU14" s="351"/>
      <c r="CV14" s="351"/>
      <c r="CW14" s="351"/>
      <c r="CX14" s="351"/>
      <c r="CY14" s="351"/>
      <c r="CZ14" s="351"/>
      <c r="DA14" s="351"/>
      <c r="DB14" s="351"/>
      <c r="DC14" s="351"/>
      <c r="DD14" s="351"/>
      <c r="DE14" s="351"/>
      <c r="DF14" s="351"/>
      <c r="DG14" s="351"/>
      <c r="DH14" s="351"/>
      <c r="DI14" s="351"/>
      <c r="DJ14" s="351"/>
      <c r="DK14" s="351"/>
      <c r="DL14" s="351"/>
      <c r="DM14" s="351"/>
      <c r="DN14" s="351"/>
      <c r="DO14" s="351"/>
      <c r="DP14" s="351"/>
      <c r="DQ14" s="351"/>
      <c r="DR14" s="351"/>
      <c r="DS14" s="351"/>
      <c r="DT14" s="351"/>
      <c r="DU14" s="351"/>
      <c r="DV14" s="351"/>
      <c r="DW14" s="351"/>
      <c r="DX14" s="351"/>
      <c r="DY14" s="351"/>
      <c r="DZ14" s="351"/>
      <c r="EA14" s="351"/>
      <c r="EB14" s="351"/>
      <c r="EC14" s="351"/>
      <c r="ED14" s="351"/>
      <c r="EE14" s="351"/>
      <c r="EF14" s="351"/>
      <c r="EG14" s="351"/>
      <c r="EH14" s="351"/>
      <c r="EI14" s="351"/>
      <c r="EJ14" s="351"/>
      <c r="EK14" s="351"/>
      <c r="EL14" s="351"/>
      <c r="EM14" s="351"/>
      <c r="EN14" s="351"/>
      <c r="EO14" s="351"/>
      <c r="EP14" s="351"/>
      <c r="EQ14" s="351"/>
      <c r="ER14" s="351"/>
      <c r="ES14" s="351"/>
      <c r="ET14" s="351"/>
      <c r="EU14" s="351"/>
      <c r="EV14" s="351"/>
      <c r="EW14" s="351"/>
      <c r="EX14" s="351"/>
      <c r="EY14" s="351"/>
      <c r="EZ14" s="351"/>
      <c r="FA14" s="351"/>
      <c r="FB14" s="351"/>
      <c r="FC14" s="351"/>
      <c r="FD14" s="351"/>
      <c r="FE14" s="351"/>
      <c r="FF14" s="351"/>
      <c r="FG14" s="351"/>
      <c r="FH14" s="351"/>
      <c r="FI14" s="351"/>
      <c r="FJ14" s="351"/>
      <c r="FK14" s="351"/>
      <c r="FL14" s="351"/>
      <c r="FM14" s="351"/>
      <c r="FN14" s="351"/>
      <c r="FO14" s="351"/>
      <c r="FP14" s="351"/>
      <c r="FQ14" s="351"/>
      <c r="FR14" s="351"/>
      <c r="FS14" s="351"/>
      <c r="FT14" s="351"/>
      <c r="FU14" s="351"/>
      <c r="FV14" s="351"/>
      <c r="FW14" s="351"/>
      <c r="FX14" s="351"/>
      <c r="FY14" s="351"/>
      <c r="FZ14" s="351"/>
      <c r="GA14" s="351"/>
      <c r="GB14" s="351"/>
      <c r="GC14" s="351"/>
      <c r="GD14" s="351"/>
      <c r="GE14" s="351"/>
      <c r="GF14" s="351"/>
      <c r="GG14" s="351"/>
      <c r="GH14" s="351"/>
      <c r="GI14" s="351"/>
      <c r="GJ14" s="351"/>
      <c r="GK14" s="351"/>
      <c r="GL14" s="351"/>
      <c r="GM14" s="351"/>
      <c r="GN14" s="351"/>
      <c r="GO14" s="351"/>
      <c r="GP14" s="351"/>
      <c r="GQ14" s="351"/>
      <c r="GR14" s="351"/>
      <c r="GS14" s="351"/>
      <c r="GT14" s="351"/>
      <c r="GU14" s="351"/>
      <c r="GV14" s="351"/>
      <c r="GW14" s="351"/>
      <c r="GX14" s="351"/>
      <c r="GY14" s="351"/>
      <c r="GZ14" s="351"/>
      <c r="HA14" s="351"/>
      <c r="HB14" s="351"/>
      <c r="HC14" s="351"/>
      <c r="HD14" s="351"/>
      <c r="HE14" s="351"/>
      <c r="HF14" s="351"/>
      <c r="HG14" s="351"/>
      <c r="HH14" s="351"/>
      <c r="HI14" s="351"/>
      <c r="HJ14" s="351"/>
      <c r="HK14" s="351"/>
      <c r="HL14" s="351"/>
      <c r="HM14" s="351"/>
      <c r="HN14" s="351"/>
      <c r="HO14" s="351"/>
      <c r="HP14" s="351"/>
      <c r="HQ14" s="351"/>
      <c r="HR14" s="351"/>
      <c r="HS14" s="351"/>
      <c r="HT14" s="351"/>
      <c r="HU14" s="351"/>
      <c r="HV14" s="351"/>
      <c r="HW14" s="351"/>
      <c r="HX14" s="351"/>
      <c r="HY14" s="351"/>
      <c r="HZ14" s="351"/>
      <c r="IA14" s="351"/>
      <c r="IB14" s="351"/>
      <c r="IC14" s="351"/>
      <c r="ID14" s="351"/>
      <c r="IE14" s="351"/>
      <c r="IF14" s="351"/>
    </row>
    <row r="15" spans="1:245" s="355" customFormat="1" ht="21" customHeight="1">
      <c r="A15" s="345" t="s">
        <v>63</v>
      </c>
      <c r="B15" s="384">
        <v>9</v>
      </c>
      <c r="C15" s="384">
        <v>31</v>
      </c>
      <c r="D15" s="347">
        <v>40</v>
      </c>
      <c r="E15" s="385">
        <v>90.909090909090907</v>
      </c>
      <c r="F15" s="348"/>
      <c r="G15" s="384">
        <v>2</v>
      </c>
      <c r="H15" s="384">
        <v>2</v>
      </c>
      <c r="I15" s="347">
        <v>4</v>
      </c>
      <c r="J15" s="385">
        <v>9.0909090909090917</v>
      </c>
      <c r="K15" s="349"/>
      <c r="L15" s="347">
        <v>44</v>
      </c>
      <c r="M15" s="353"/>
      <c r="N15" s="353"/>
      <c r="O15" s="353"/>
      <c r="P15" s="353"/>
      <c r="Q15" s="353"/>
      <c r="R15" s="353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  <c r="AQ15" s="354"/>
      <c r="AR15" s="354"/>
      <c r="AS15" s="354"/>
      <c r="AT15" s="354"/>
      <c r="AU15" s="354"/>
      <c r="AV15" s="354"/>
      <c r="AW15" s="354"/>
      <c r="AX15" s="354"/>
      <c r="AY15" s="354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  <c r="CW15" s="354"/>
      <c r="CX15" s="354"/>
      <c r="CY15" s="354"/>
      <c r="CZ15" s="354"/>
      <c r="DA15" s="354"/>
      <c r="DB15" s="354"/>
      <c r="DC15" s="354"/>
      <c r="DD15" s="354"/>
      <c r="DE15" s="354"/>
      <c r="DF15" s="354"/>
      <c r="DG15" s="354"/>
      <c r="DH15" s="354"/>
      <c r="DI15" s="354"/>
      <c r="DJ15" s="354"/>
      <c r="DK15" s="354"/>
      <c r="DL15" s="354"/>
      <c r="DM15" s="354"/>
      <c r="DN15" s="354"/>
      <c r="DO15" s="354"/>
      <c r="DP15" s="354"/>
      <c r="DQ15" s="354"/>
      <c r="DR15" s="354"/>
      <c r="DS15" s="354"/>
      <c r="DT15" s="354"/>
      <c r="DU15" s="354"/>
      <c r="DV15" s="354"/>
      <c r="DW15" s="354"/>
      <c r="DX15" s="354"/>
      <c r="DY15" s="354"/>
      <c r="DZ15" s="354"/>
      <c r="EA15" s="354"/>
      <c r="EB15" s="354"/>
      <c r="EC15" s="354"/>
      <c r="ED15" s="354"/>
      <c r="EE15" s="354"/>
      <c r="EF15" s="354"/>
      <c r="EG15" s="354"/>
      <c r="EH15" s="354"/>
      <c r="EI15" s="354"/>
      <c r="EJ15" s="354"/>
      <c r="EK15" s="354"/>
      <c r="EL15" s="354"/>
      <c r="EM15" s="354"/>
      <c r="EN15" s="354"/>
      <c r="EO15" s="354"/>
      <c r="EP15" s="354"/>
      <c r="EQ15" s="354"/>
      <c r="ER15" s="354"/>
      <c r="ES15" s="354"/>
      <c r="ET15" s="354"/>
      <c r="EU15" s="354"/>
      <c r="EV15" s="354"/>
      <c r="EW15" s="354"/>
      <c r="EX15" s="354"/>
      <c r="EY15" s="354"/>
      <c r="EZ15" s="354"/>
      <c r="FA15" s="354"/>
      <c r="FB15" s="354"/>
      <c r="FC15" s="354"/>
      <c r="FD15" s="354"/>
      <c r="FE15" s="354"/>
      <c r="FF15" s="354"/>
      <c r="FG15" s="354"/>
      <c r="FH15" s="354"/>
      <c r="FI15" s="354"/>
      <c r="FJ15" s="354"/>
      <c r="FK15" s="354"/>
      <c r="FL15" s="354"/>
      <c r="FM15" s="354"/>
      <c r="FN15" s="354"/>
      <c r="FO15" s="354"/>
      <c r="FP15" s="354"/>
      <c r="FQ15" s="354"/>
      <c r="FR15" s="354"/>
      <c r="FS15" s="354"/>
      <c r="FT15" s="354"/>
      <c r="FU15" s="354"/>
      <c r="FV15" s="354"/>
      <c r="FW15" s="354"/>
      <c r="FX15" s="354"/>
      <c r="FY15" s="354"/>
      <c r="FZ15" s="354"/>
      <c r="GA15" s="354"/>
      <c r="GB15" s="354"/>
      <c r="GC15" s="354"/>
      <c r="GD15" s="354"/>
      <c r="GE15" s="354"/>
      <c r="GF15" s="354"/>
      <c r="GG15" s="354"/>
      <c r="GH15" s="354"/>
      <c r="GI15" s="354"/>
      <c r="GJ15" s="354"/>
      <c r="GK15" s="354"/>
      <c r="GL15" s="354"/>
      <c r="GM15" s="354"/>
      <c r="GN15" s="354"/>
      <c r="GO15" s="354"/>
      <c r="GP15" s="354"/>
      <c r="GQ15" s="354"/>
      <c r="GR15" s="354"/>
      <c r="GS15" s="354"/>
      <c r="GT15" s="354"/>
      <c r="GU15" s="354"/>
      <c r="GV15" s="354"/>
      <c r="GW15" s="354"/>
      <c r="GX15" s="354"/>
      <c r="GY15" s="354"/>
      <c r="GZ15" s="354"/>
      <c r="HA15" s="354"/>
      <c r="HB15" s="354"/>
      <c r="HC15" s="354"/>
      <c r="HD15" s="354"/>
      <c r="HE15" s="354"/>
      <c r="HF15" s="354"/>
      <c r="HG15" s="354"/>
      <c r="HH15" s="354"/>
      <c r="HI15" s="354"/>
      <c r="HJ15" s="354"/>
      <c r="HK15" s="354"/>
      <c r="HL15" s="354"/>
      <c r="HM15" s="354"/>
      <c r="HN15" s="354"/>
      <c r="HO15" s="354"/>
      <c r="HP15" s="354"/>
      <c r="HQ15" s="354"/>
      <c r="HR15" s="354"/>
      <c r="HS15" s="354"/>
      <c r="HT15" s="354"/>
      <c r="HU15" s="354"/>
      <c r="HV15" s="354"/>
      <c r="HW15" s="354"/>
      <c r="HX15" s="354"/>
      <c r="HY15" s="354"/>
      <c r="HZ15" s="354"/>
      <c r="IA15" s="354"/>
      <c r="IB15" s="354"/>
      <c r="IC15" s="354"/>
      <c r="ID15" s="354"/>
      <c r="IE15" s="354"/>
      <c r="IF15" s="354"/>
    </row>
    <row r="16" spans="1:245" s="355" customFormat="1" ht="21" customHeight="1">
      <c r="A16" s="345" t="s">
        <v>59</v>
      </c>
      <c r="B16" s="384">
        <v>0</v>
      </c>
      <c r="C16" s="384">
        <v>0</v>
      </c>
      <c r="D16" s="347">
        <v>0</v>
      </c>
      <c r="E16" s="385">
        <v>0</v>
      </c>
      <c r="F16" s="348"/>
      <c r="G16" s="384">
        <v>0</v>
      </c>
      <c r="H16" s="384">
        <v>0</v>
      </c>
      <c r="I16" s="347">
        <v>0</v>
      </c>
      <c r="J16" s="385">
        <v>0</v>
      </c>
      <c r="K16" s="349"/>
      <c r="L16" s="347">
        <v>0</v>
      </c>
      <c r="M16" s="353"/>
      <c r="N16" s="353"/>
      <c r="O16" s="353"/>
      <c r="P16" s="353"/>
      <c r="Q16" s="353"/>
      <c r="R16" s="353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  <c r="AX16" s="354"/>
      <c r="AY16" s="354"/>
      <c r="AZ16" s="354"/>
      <c r="BA16" s="354"/>
      <c r="BB16" s="354"/>
      <c r="BC16" s="354"/>
      <c r="BD16" s="354"/>
      <c r="BE16" s="35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4"/>
      <c r="CJ16" s="354"/>
      <c r="CK16" s="354"/>
      <c r="CL16" s="354"/>
      <c r="CM16" s="354"/>
      <c r="CN16" s="354"/>
      <c r="CO16" s="354"/>
      <c r="CP16" s="354"/>
      <c r="CQ16" s="354"/>
      <c r="CR16" s="354"/>
      <c r="CS16" s="354"/>
      <c r="CT16" s="354"/>
      <c r="CU16" s="354"/>
      <c r="CV16" s="354"/>
      <c r="CW16" s="354"/>
      <c r="CX16" s="354"/>
      <c r="CY16" s="354"/>
      <c r="CZ16" s="354"/>
      <c r="DA16" s="354"/>
      <c r="DB16" s="354"/>
      <c r="DC16" s="354"/>
      <c r="DD16" s="354"/>
      <c r="DE16" s="354"/>
      <c r="DF16" s="354"/>
      <c r="DG16" s="354"/>
      <c r="DH16" s="354"/>
      <c r="DI16" s="354"/>
      <c r="DJ16" s="354"/>
      <c r="DK16" s="354"/>
      <c r="DL16" s="354"/>
      <c r="DM16" s="354"/>
      <c r="DN16" s="354"/>
      <c r="DO16" s="354"/>
      <c r="DP16" s="354"/>
      <c r="DQ16" s="354"/>
      <c r="DR16" s="354"/>
      <c r="DS16" s="354"/>
      <c r="DT16" s="354"/>
      <c r="DU16" s="354"/>
      <c r="DV16" s="354"/>
      <c r="DW16" s="354"/>
      <c r="DX16" s="354"/>
      <c r="DY16" s="354"/>
      <c r="DZ16" s="354"/>
      <c r="EA16" s="354"/>
      <c r="EB16" s="354"/>
      <c r="EC16" s="354"/>
      <c r="ED16" s="354"/>
      <c r="EE16" s="354"/>
      <c r="EF16" s="354"/>
      <c r="EG16" s="354"/>
      <c r="EH16" s="354"/>
      <c r="EI16" s="354"/>
      <c r="EJ16" s="354"/>
      <c r="EK16" s="354"/>
      <c r="EL16" s="354"/>
      <c r="EM16" s="354"/>
      <c r="EN16" s="354"/>
      <c r="EO16" s="354"/>
      <c r="EP16" s="354"/>
      <c r="EQ16" s="354"/>
      <c r="ER16" s="354"/>
      <c r="ES16" s="354"/>
      <c r="ET16" s="354"/>
      <c r="EU16" s="354"/>
      <c r="EV16" s="354"/>
      <c r="EW16" s="354"/>
      <c r="EX16" s="354"/>
      <c r="EY16" s="354"/>
      <c r="EZ16" s="354"/>
      <c r="FA16" s="354"/>
      <c r="FB16" s="354"/>
      <c r="FC16" s="354"/>
      <c r="FD16" s="354"/>
      <c r="FE16" s="354"/>
      <c r="FF16" s="354"/>
      <c r="FG16" s="354"/>
      <c r="FH16" s="354"/>
      <c r="FI16" s="354"/>
      <c r="FJ16" s="354"/>
      <c r="FK16" s="354"/>
      <c r="FL16" s="354"/>
      <c r="FM16" s="354"/>
      <c r="FN16" s="354"/>
      <c r="FO16" s="354"/>
      <c r="FP16" s="354"/>
      <c r="FQ16" s="354"/>
      <c r="FR16" s="354"/>
      <c r="FS16" s="354"/>
      <c r="FT16" s="354"/>
      <c r="FU16" s="354"/>
      <c r="FV16" s="354"/>
      <c r="FW16" s="354"/>
      <c r="FX16" s="354"/>
      <c r="FY16" s="354"/>
      <c r="FZ16" s="354"/>
      <c r="GA16" s="354"/>
      <c r="GB16" s="354"/>
      <c r="GC16" s="354"/>
      <c r="GD16" s="354"/>
      <c r="GE16" s="354"/>
      <c r="GF16" s="354"/>
      <c r="GG16" s="354"/>
      <c r="GH16" s="354"/>
      <c r="GI16" s="354"/>
      <c r="GJ16" s="354"/>
      <c r="GK16" s="354"/>
      <c r="GL16" s="354"/>
      <c r="GM16" s="354"/>
      <c r="GN16" s="354"/>
      <c r="GO16" s="354"/>
      <c r="GP16" s="354"/>
      <c r="GQ16" s="354"/>
      <c r="GR16" s="354"/>
      <c r="GS16" s="354"/>
      <c r="GT16" s="354"/>
      <c r="GU16" s="354"/>
      <c r="GV16" s="354"/>
      <c r="GW16" s="354"/>
      <c r="GX16" s="354"/>
      <c r="GY16" s="354"/>
      <c r="GZ16" s="354"/>
      <c r="HA16" s="354"/>
      <c r="HB16" s="354"/>
      <c r="HC16" s="354"/>
      <c r="HD16" s="354"/>
      <c r="HE16" s="354"/>
      <c r="HF16" s="354"/>
      <c r="HG16" s="354"/>
      <c r="HH16" s="354"/>
      <c r="HI16" s="354"/>
      <c r="HJ16" s="354"/>
      <c r="HK16" s="354"/>
      <c r="HL16" s="354"/>
      <c r="HM16" s="354"/>
      <c r="HN16" s="354"/>
      <c r="HO16" s="354"/>
      <c r="HP16" s="354"/>
      <c r="HQ16" s="354"/>
      <c r="HR16" s="354"/>
      <c r="HS16" s="354"/>
      <c r="HT16" s="354"/>
      <c r="HU16" s="354"/>
      <c r="HV16" s="354"/>
      <c r="HW16" s="354"/>
      <c r="HX16" s="354"/>
      <c r="HY16" s="354"/>
      <c r="HZ16" s="354"/>
      <c r="IA16" s="354"/>
      <c r="IB16" s="354"/>
      <c r="IC16" s="354"/>
      <c r="ID16" s="354"/>
      <c r="IE16" s="354"/>
      <c r="IF16" s="354"/>
    </row>
    <row r="17" spans="1:245" s="355" customFormat="1" ht="21" customHeight="1">
      <c r="A17" s="345" t="s">
        <v>60</v>
      </c>
      <c r="B17" s="384">
        <v>0</v>
      </c>
      <c r="C17" s="384">
        <v>0</v>
      </c>
      <c r="D17" s="347">
        <v>0</v>
      </c>
      <c r="E17" s="385">
        <v>0</v>
      </c>
      <c r="F17" s="348"/>
      <c r="G17" s="384">
        <v>0</v>
      </c>
      <c r="H17" s="384">
        <v>0</v>
      </c>
      <c r="I17" s="347">
        <v>0</v>
      </c>
      <c r="J17" s="385">
        <v>0</v>
      </c>
      <c r="K17" s="349"/>
      <c r="L17" s="347">
        <v>0</v>
      </c>
      <c r="M17" s="353"/>
      <c r="N17" s="353"/>
      <c r="O17" s="353"/>
      <c r="P17" s="353"/>
      <c r="Q17" s="353"/>
      <c r="R17" s="353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4"/>
      <c r="BD17" s="354"/>
      <c r="BE17" s="354"/>
      <c r="BF17" s="354"/>
      <c r="BG17" s="354"/>
      <c r="BH17" s="354"/>
      <c r="BI17" s="354"/>
      <c r="BJ17" s="354"/>
      <c r="BK17" s="354"/>
      <c r="BL17" s="354"/>
      <c r="BM17" s="354"/>
      <c r="BN17" s="354"/>
      <c r="BO17" s="354"/>
      <c r="BP17" s="354"/>
      <c r="BQ17" s="354"/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354"/>
      <c r="CR17" s="354"/>
      <c r="CS17" s="354"/>
      <c r="CT17" s="354"/>
      <c r="CU17" s="35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354"/>
      <c r="DL17" s="354"/>
      <c r="DM17" s="354"/>
      <c r="DN17" s="354"/>
      <c r="DO17" s="354"/>
      <c r="DP17" s="354"/>
      <c r="DQ17" s="354"/>
      <c r="DR17" s="354"/>
      <c r="DS17" s="354"/>
      <c r="DT17" s="354"/>
      <c r="DU17" s="354"/>
      <c r="DV17" s="354"/>
      <c r="DW17" s="354"/>
      <c r="DX17" s="354"/>
      <c r="DY17" s="354"/>
      <c r="DZ17" s="354"/>
      <c r="EA17" s="354"/>
      <c r="EB17" s="354"/>
      <c r="EC17" s="354"/>
      <c r="ED17" s="354"/>
      <c r="EE17" s="354"/>
      <c r="EF17" s="354"/>
      <c r="EG17" s="354"/>
      <c r="EH17" s="354"/>
      <c r="EI17" s="354"/>
      <c r="EJ17" s="354"/>
      <c r="EK17" s="354"/>
      <c r="EL17" s="354"/>
      <c r="EM17" s="354"/>
      <c r="EN17" s="354"/>
      <c r="EO17" s="354"/>
      <c r="EP17" s="354"/>
      <c r="EQ17" s="354"/>
      <c r="ER17" s="354"/>
      <c r="ES17" s="354"/>
      <c r="ET17" s="354"/>
      <c r="EU17" s="354"/>
      <c r="EV17" s="354"/>
      <c r="EW17" s="354"/>
      <c r="EX17" s="354"/>
      <c r="EY17" s="354"/>
      <c r="EZ17" s="354"/>
      <c r="FA17" s="354"/>
      <c r="FB17" s="354"/>
      <c r="FC17" s="354"/>
      <c r="FD17" s="354"/>
      <c r="FE17" s="354"/>
      <c r="FF17" s="354"/>
      <c r="FG17" s="354"/>
      <c r="FH17" s="354"/>
      <c r="FI17" s="354"/>
      <c r="FJ17" s="354"/>
      <c r="FK17" s="354"/>
      <c r="FL17" s="354"/>
      <c r="FM17" s="354"/>
      <c r="FN17" s="354"/>
      <c r="FO17" s="354"/>
      <c r="FP17" s="354"/>
      <c r="FQ17" s="354"/>
      <c r="FR17" s="354"/>
      <c r="FS17" s="354"/>
      <c r="FT17" s="354"/>
      <c r="FU17" s="354"/>
      <c r="FV17" s="354"/>
      <c r="FW17" s="354"/>
      <c r="FX17" s="354"/>
      <c r="FY17" s="354"/>
      <c r="FZ17" s="354"/>
      <c r="GA17" s="354"/>
      <c r="GB17" s="354"/>
      <c r="GC17" s="354"/>
      <c r="GD17" s="354"/>
      <c r="GE17" s="354"/>
      <c r="GF17" s="354"/>
      <c r="GG17" s="354"/>
      <c r="GH17" s="354"/>
      <c r="GI17" s="354"/>
      <c r="GJ17" s="354"/>
      <c r="GK17" s="354"/>
      <c r="GL17" s="354"/>
      <c r="GM17" s="354"/>
      <c r="GN17" s="354"/>
      <c r="GO17" s="354"/>
      <c r="GP17" s="354"/>
      <c r="GQ17" s="354"/>
      <c r="GR17" s="354"/>
      <c r="GS17" s="354"/>
      <c r="GT17" s="354"/>
      <c r="GU17" s="354"/>
      <c r="GV17" s="354"/>
      <c r="GW17" s="354"/>
      <c r="GX17" s="354"/>
      <c r="GY17" s="354"/>
      <c r="GZ17" s="354"/>
      <c r="HA17" s="354"/>
      <c r="HB17" s="354"/>
      <c r="HC17" s="354"/>
      <c r="HD17" s="354"/>
      <c r="HE17" s="354"/>
      <c r="HF17" s="354"/>
      <c r="HG17" s="354"/>
      <c r="HH17" s="354"/>
      <c r="HI17" s="354"/>
      <c r="HJ17" s="354"/>
      <c r="HK17" s="354"/>
      <c r="HL17" s="354"/>
      <c r="HM17" s="354"/>
      <c r="HN17" s="354"/>
      <c r="HO17" s="354"/>
      <c r="HP17" s="354"/>
      <c r="HQ17" s="354"/>
      <c r="HR17" s="354"/>
      <c r="HS17" s="354"/>
      <c r="HT17" s="354"/>
      <c r="HU17" s="354"/>
      <c r="HV17" s="354"/>
      <c r="HW17" s="354"/>
      <c r="HX17" s="354"/>
      <c r="HY17" s="354"/>
      <c r="HZ17" s="354"/>
      <c r="IA17" s="354"/>
      <c r="IB17" s="354"/>
      <c r="IC17" s="354"/>
      <c r="ID17" s="354"/>
      <c r="IE17" s="354"/>
      <c r="IF17" s="354"/>
    </row>
    <row r="18" spans="1:245" s="355" customFormat="1" ht="21" customHeight="1">
      <c r="A18" s="345" t="s">
        <v>64</v>
      </c>
      <c r="B18" s="384">
        <v>1</v>
      </c>
      <c r="C18" s="384">
        <v>5</v>
      </c>
      <c r="D18" s="347">
        <v>6</v>
      </c>
      <c r="E18" s="385">
        <v>100</v>
      </c>
      <c r="F18" s="348"/>
      <c r="G18" s="384">
        <v>0</v>
      </c>
      <c r="H18" s="384">
        <v>0</v>
      </c>
      <c r="I18" s="347">
        <v>0</v>
      </c>
      <c r="J18" s="385">
        <v>0</v>
      </c>
      <c r="K18" s="349"/>
      <c r="L18" s="347">
        <v>6</v>
      </c>
      <c r="M18" s="353"/>
      <c r="N18" s="353"/>
      <c r="O18" s="353"/>
      <c r="P18" s="353"/>
      <c r="Q18" s="353"/>
      <c r="R18" s="353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/>
      <c r="BQ18" s="354"/>
      <c r="BR18" s="354"/>
      <c r="BS18" s="354"/>
      <c r="BT18" s="354"/>
      <c r="BU18" s="354"/>
      <c r="BV18" s="354"/>
      <c r="BW18" s="354"/>
      <c r="BX18" s="354"/>
      <c r="BY18" s="354"/>
      <c r="BZ18" s="354"/>
      <c r="CA18" s="354"/>
      <c r="CB18" s="354"/>
      <c r="CC18" s="354"/>
      <c r="CD18" s="354"/>
      <c r="CE18" s="354"/>
      <c r="CF18" s="354"/>
      <c r="CG18" s="354"/>
      <c r="CH18" s="354"/>
      <c r="CI18" s="354"/>
      <c r="CJ18" s="354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354"/>
      <c r="CV18" s="354"/>
      <c r="CW18" s="354"/>
      <c r="CX18" s="354"/>
      <c r="CY18" s="354"/>
      <c r="CZ18" s="354"/>
      <c r="DA18" s="354"/>
      <c r="DB18" s="354"/>
      <c r="DC18" s="354"/>
      <c r="DD18" s="354"/>
      <c r="DE18" s="354"/>
      <c r="DF18" s="354"/>
      <c r="DG18" s="354"/>
      <c r="DH18" s="354"/>
      <c r="DI18" s="354"/>
      <c r="DJ18" s="354"/>
      <c r="DK18" s="354"/>
      <c r="DL18" s="354"/>
      <c r="DM18" s="354"/>
      <c r="DN18" s="354"/>
      <c r="DO18" s="354"/>
      <c r="DP18" s="354"/>
      <c r="DQ18" s="354"/>
      <c r="DR18" s="354"/>
      <c r="DS18" s="354"/>
      <c r="DT18" s="354"/>
      <c r="DU18" s="354"/>
      <c r="DV18" s="354"/>
      <c r="DW18" s="354"/>
      <c r="DX18" s="354"/>
      <c r="DY18" s="354"/>
      <c r="DZ18" s="354"/>
      <c r="EA18" s="354"/>
      <c r="EB18" s="354"/>
      <c r="EC18" s="354"/>
      <c r="ED18" s="354"/>
      <c r="EE18" s="354"/>
      <c r="EF18" s="354"/>
      <c r="EG18" s="354"/>
      <c r="EH18" s="354"/>
      <c r="EI18" s="354"/>
      <c r="EJ18" s="354"/>
      <c r="EK18" s="354"/>
      <c r="EL18" s="354"/>
      <c r="EM18" s="354"/>
      <c r="EN18" s="354"/>
      <c r="EO18" s="354"/>
      <c r="EP18" s="354"/>
      <c r="EQ18" s="354"/>
      <c r="ER18" s="354"/>
      <c r="ES18" s="354"/>
      <c r="ET18" s="354"/>
      <c r="EU18" s="354"/>
      <c r="EV18" s="354"/>
      <c r="EW18" s="354"/>
      <c r="EX18" s="354"/>
      <c r="EY18" s="354"/>
      <c r="EZ18" s="354"/>
      <c r="FA18" s="354"/>
      <c r="FB18" s="354"/>
      <c r="FC18" s="354"/>
      <c r="FD18" s="354"/>
      <c r="FE18" s="354"/>
      <c r="FF18" s="354"/>
      <c r="FG18" s="354"/>
      <c r="FH18" s="354"/>
      <c r="FI18" s="354"/>
      <c r="FJ18" s="354"/>
      <c r="FK18" s="354"/>
      <c r="FL18" s="354"/>
      <c r="FM18" s="354"/>
      <c r="FN18" s="354"/>
      <c r="FO18" s="354"/>
      <c r="FP18" s="354"/>
      <c r="FQ18" s="354"/>
      <c r="FR18" s="354"/>
      <c r="FS18" s="354"/>
      <c r="FT18" s="354"/>
      <c r="FU18" s="354"/>
      <c r="FV18" s="354"/>
      <c r="FW18" s="354"/>
      <c r="FX18" s="354"/>
      <c r="FY18" s="354"/>
      <c r="FZ18" s="354"/>
      <c r="GA18" s="354"/>
      <c r="GB18" s="354"/>
      <c r="GC18" s="354"/>
      <c r="GD18" s="354"/>
      <c r="GE18" s="354"/>
      <c r="GF18" s="354"/>
      <c r="GG18" s="354"/>
      <c r="GH18" s="354"/>
      <c r="GI18" s="354"/>
      <c r="GJ18" s="354"/>
      <c r="GK18" s="354"/>
      <c r="GL18" s="354"/>
      <c r="GM18" s="354"/>
      <c r="GN18" s="354"/>
      <c r="GO18" s="354"/>
      <c r="GP18" s="354"/>
      <c r="GQ18" s="354"/>
      <c r="GR18" s="354"/>
      <c r="GS18" s="354"/>
      <c r="GT18" s="354"/>
      <c r="GU18" s="354"/>
      <c r="GV18" s="354"/>
      <c r="GW18" s="354"/>
      <c r="GX18" s="354"/>
      <c r="GY18" s="354"/>
      <c r="GZ18" s="354"/>
      <c r="HA18" s="354"/>
      <c r="HB18" s="354"/>
      <c r="HC18" s="354"/>
      <c r="HD18" s="354"/>
      <c r="HE18" s="354"/>
      <c r="HF18" s="354"/>
      <c r="HG18" s="354"/>
      <c r="HH18" s="354"/>
      <c r="HI18" s="354"/>
      <c r="HJ18" s="354"/>
      <c r="HK18" s="354"/>
      <c r="HL18" s="354"/>
      <c r="HM18" s="354"/>
      <c r="HN18" s="354"/>
      <c r="HO18" s="354"/>
      <c r="HP18" s="354"/>
      <c r="HQ18" s="354"/>
      <c r="HR18" s="354"/>
      <c r="HS18" s="354"/>
      <c r="HT18" s="354"/>
      <c r="HU18" s="354"/>
      <c r="HV18" s="354"/>
      <c r="HW18" s="354"/>
      <c r="HX18" s="354"/>
      <c r="HY18" s="354"/>
      <c r="HZ18" s="354"/>
      <c r="IA18" s="354"/>
      <c r="IB18" s="354"/>
      <c r="IC18" s="354"/>
      <c r="ID18" s="354"/>
      <c r="IE18" s="354"/>
      <c r="IF18" s="354"/>
    </row>
    <row r="19" spans="1:245" s="355" customFormat="1" ht="21" customHeight="1">
      <c r="A19" s="345" t="s">
        <v>69</v>
      </c>
      <c r="B19" s="384">
        <v>12</v>
      </c>
      <c r="C19" s="384">
        <v>8</v>
      </c>
      <c r="D19" s="347">
        <v>20</v>
      </c>
      <c r="E19" s="385">
        <v>95.238095238095241</v>
      </c>
      <c r="F19" s="348"/>
      <c r="G19" s="384">
        <v>1</v>
      </c>
      <c r="H19" s="384">
        <v>0</v>
      </c>
      <c r="I19" s="347">
        <v>1</v>
      </c>
      <c r="J19" s="385">
        <v>4.7619047619047619</v>
      </c>
      <c r="K19" s="349"/>
      <c r="L19" s="347">
        <v>21</v>
      </c>
      <c r="M19" s="353"/>
      <c r="N19" s="353"/>
      <c r="O19" s="353"/>
      <c r="P19" s="353"/>
      <c r="Q19" s="353"/>
      <c r="R19" s="353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/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54"/>
      <c r="CO19" s="354"/>
      <c r="CP19" s="354"/>
      <c r="CQ19" s="354"/>
      <c r="CR19" s="354"/>
      <c r="CS19" s="354"/>
      <c r="CT19" s="354"/>
      <c r="CU19" s="354"/>
      <c r="CV19" s="354"/>
      <c r="CW19" s="354"/>
      <c r="CX19" s="354"/>
      <c r="CY19" s="354"/>
      <c r="CZ19" s="354"/>
      <c r="DA19" s="354"/>
      <c r="DB19" s="354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354"/>
      <c r="DN19" s="354"/>
      <c r="DO19" s="354"/>
      <c r="DP19" s="354"/>
      <c r="DQ19" s="354"/>
      <c r="DR19" s="354"/>
      <c r="DS19" s="354"/>
      <c r="DT19" s="354"/>
      <c r="DU19" s="354"/>
      <c r="DV19" s="354"/>
      <c r="DW19" s="354"/>
      <c r="DX19" s="354"/>
      <c r="DY19" s="354"/>
      <c r="DZ19" s="354"/>
      <c r="EA19" s="354"/>
      <c r="EB19" s="354"/>
      <c r="EC19" s="354"/>
      <c r="ED19" s="354"/>
      <c r="EE19" s="354"/>
      <c r="EF19" s="354"/>
      <c r="EG19" s="354"/>
      <c r="EH19" s="354"/>
      <c r="EI19" s="354"/>
      <c r="EJ19" s="354"/>
      <c r="EK19" s="354"/>
      <c r="EL19" s="354"/>
      <c r="EM19" s="354"/>
      <c r="EN19" s="354"/>
      <c r="EO19" s="354"/>
      <c r="EP19" s="354"/>
      <c r="EQ19" s="354"/>
      <c r="ER19" s="354"/>
      <c r="ES19" s="354"/>
      <c r="ET19" s="354"/>
      <c r="EU19" s="354"/>
      <c r="EV19" s="354"/>
      <c r="EW19" s="354"/>
      <c r="EX19" s="354"/>
      <c r="EY19" s="354"/>
      <c r="EZ19" s="354"/>
      <c r="FA19" s="354"/>
      <c r="FB19" s="354"/>
      <c r="FC19" s="354"/>
      <c r="FD19" s="354"/>
      <c r="FE19" s="354"/>
      <c r="FF19" s="354"/>
      <c r="FG19" s="354"/>
      <c r="FH19" s="354"/>
      <c r="FI19" s="354"/>
      <c r="FJ19" s="354"/>
      <c r="FK19" s="354"/>
      <c r="FL19" s="354"/>
      <c r="FM19" s="354"/>
      <c r="FN19" s="354"/>
      <c r="FO19" s="354"/>
      <c r="FP19" s="354"/>
      <c r="FQ19" s="354"/>
      <c r="FR19" s="354"/>
      <c r="FS19" s="354"/>
      <c r="FT19" s="354"/>
      <c r="FU19" s="354"/>
      <c r="FV19" s="354"/>
      <c r="FW19" s="354"/>
      <c r="FX19" s="354"/>
      <c r="FY19" s="354"/>
      <c r="FZ19" s="354"/>
      <c r="GA19" s="354"/>
      <c r="GB19" s="354"/>
      <c r="GC19" s="354"/>
      <c r="GD19" s="354"/>
      <c r="GE19" s="354"/>
      <c r="GF19" s="354"/>
      <c r="GG19" s="354"/>
      <c r="GH19" s="354"/>
      <c r="GI19" s="354"/>
      <c r="GJ19" s="354"/>
      <c r="GK19" s="354"/>
      <c r="GL19" s="354"/>
      <c r="GM19" s="354"/>
      <c r="GN19" s="354"/>
      <c r="GO19" s="354"/>
      <c r="GP19" s="354"/>
      <c r="GQ19" s="354"/>
      <c r="GR19" s="354"/>
      <c r="GS19" s="354"/>
      <c r="GT19" s="354"/>
      <c r="GU19" s="354"/>
      <c r="GV19" s="354"/>
      <c r="GW19" s="354"/>
      <c r="GX19" s="354"/>
      <c r="GY19" s="354"/>
      <c r="GZ19" s="354"/>
      <c r="HA19" s="354"/>
      <c r="HB19" s="354"/>
      <c r="HC19" s="354"/>
      <c r="HD19" s="354"/>
      <c r="HE19" s="354"/>
      <c r="HF19" s="354"/>
      <c r="HG19" s="354"/>
      <c r="HH19" s="354"/>
      <c r="HI19" s="354"/>
      <c r="HJ19" s="354"/>
      <c r="HK19" s="354"/>
      <c r="HL19" s="354"/>
      <c r="HM19" s="354"/>
      <c r="HN19" s="354"/>
      <c r="HO19" s="354"/>
      <c r="HP19" s="354"/>
      <c r="HQ19" s="354"/>
      <c r="HR19" s="354"/>
      <c r="HS19" s="354"/>
      <c r="HT19" s="354"/>
      <c r="HU19" s="354"/>
      <c r="HV19" s="354"/>
      <c r="HW19" s="354"/>
      <c r="HX19" s="354"/>
      <c r="HY19" s="354"/>
      <c r="HZ19" s="354"/>
      <c r="IA19" s="354"/>
      <c r="IB19" s="354"/>
      <c r="IC19" s="354"/>
      <c r="ID19" s="354"/>
      <c r="IE19" s="354"/>
      <c r="IF19" s="354"/>
    </row>
    <row r="20" spans="1:245" s="355" customFormat="1" ht="21" customHeight="1">
      <c r="A20" s="345" t="s">
        <v>65</v>
      </c>
      <c r="B20" s="384">
        <v>2</v>
      </c>
      <c r="C20" s="384">
        <v>7</v>
      </c>
      <c r="D20" s="347">
        <v>9</v>
      </c>
      <c r="E20" s="385">
        <v>100</v>
      </c>
      <c r="F20" s="348"/>
      <c r="G20" s="384">
        <v>0</v>
      </c>
      <c r="H20" s="384">
        <v>0</v>
      </c>
      <c r="I20" s="347">
        <v>0</v>
      </c>
      <c r="J20" s="385">
        <v>0</v>
      </c>
      <c r="K20" s="349"/>
      <c r="L20" s="347">
        <v>9</v>
      </c>
      <c r="M20" s="353"/>
      <c r="N20" s="353"/>
      <c r="O20" s="353"/>
      <c r="P20" s="353"/>
      <c r="Q20" s="353"/>
      <c r="R20" s="353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54"/>
      <c r="AT20" s="354"/>
      <c r="AU20" s="354"/>
      <c r="AV20" s="354"/>
      <c r="AW20" s="354"/>
      <c r="AX20" s="354"/>
      <c r="AY20" s="354"/>
      <c r="AZ20" s="354"/>
      <c r="BA20" s="354"/>
      <c r="BB20" s="354"/>
      <c r="BC20" s="354"/>
      <c r="BD20" s="354"/>
      <c r="BE20" s="354"/>
      <c r="BF20" s="354"/>
      <c r="BG20" s="354"/>
      <c r="BH20" s="354"/>
      <c r="BI20" s="354"/>
      <c r="BJ20" s="354"/>
      <c r="BK20" s="354"/>
      <c r="BL20" s="354"/>
      <c r="BM20" s="354"/>
      <c r="BN20" s="354"/>
      <c r="BO20" s="354"/>
      <c r="BP20" s="354"/>
      <c r="BQ20" s="354"/>
      <c r="BR20" s="354"/>
      <c r="BS20" s="354"/>
      <c r="BT20" s="354"/>
      <c r="BU20" s="354"/>
      <c r="BV20" s="354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4"/>
      <c r="CJ20" s="354"/>
      <c r="CK20" s="354"/>
      <c r="CL20" s="354"/>
      <c r="CM20" s="354"/>
      <c r="CN20" s="354"/>
      <c r="CO20" s="354"/>
      <c r="CP20" s="354"/>
      <c r="CQ20" s="354"/>
      <c r="CR20" s="354"/>
      <c r="CS20" s="354"/>
      <c r="CT20" s="354"/>
      <c r="CU20" s="354"/>
      <c r="CV20" s="354"/>
      <c r="CW20" s="354"/>
      <c r="CX20" s="354"/>
      <c r="CY20" s="354"/>
      <c r="CZ20" s="354"/>
      <c r="DA20" s="354"/>
      <c r="DB20" s="354"/>
      <c r="DC20" s="354"/>
      <c r="DD20" s="354"/>
      <c r="DE20" s="354"/>
      <c r="DF20" s="354"/>
      <c r="DG20" s="354"/>
      <c r="DH20" s="354"/>
      <c r="DI20" s="354"/>
      <c r="DJ20" s="354"/>
      <c r="DK20" s="354"/>
      <c r="DL20" s="354"/>
      <c r="DM20" s="354"/>
      <c r="DN20" s="354"/>
      <c r="DO20" s="354"/>
      <c r="DP20" s="354"/>
      <c r="DQ20" s="354"/>
      <c r="DR20" s="354"/>
      <c r="DS20" s="354"/>
      <c r="DT20" s="354"/>
      <c r="DU20" s="354"/>
      <c r="DV20" s="354"/>
      <c r="DW20" s="354"/>
      <c r="DX20" s="354"/>
      <c r="DY20" s="354"/>
      <c r="DZ20" s="354"/>
      <c r="EA20" s="354"/>
      <c r="EB20" s="354"/>
      <c r="EC20" s="354"/>
      <c r="ED20" s="354"/>
      <c r="EE20" s="354"/>
      <c r="EF20" s="354"/>
      <c r="EG20" s="354"/>
      <c r="EH20" s="354"/>
      <c r="EI20" s="354"/>
      <c r="EJ20" s="354"/>
      <c r="EK20" s="354"/>
      <c r="EL20" s="354"/>
      <c r="EM20" s="354"/>
      <c r="EN20" s="354"/>
      <c r="EO20" s="354"/>
      <c r="EP20" s="354"/>
      <c r="EQ20" s="354"/>
      <c r="ER20" s="354"/>
      <c r="ES20" s="354"/>
      <c r="ET20" s="354"/>
      <c r="EU20" s="354"/>
      <c r="EV20" s="354"/>
      <c r="EW20" s="354"/>
      <c r="EX20" s="354"/>
      <c r="EY20" s="354"/>
      <c r="EZ20" s="354"/>
      <c r="FA20" s="354"/>
      <c r="FB20" s="354"/>
      <c r="FC20" s="354"/>
      <c r="FD20" s="354"/>
      <c r="FE20" s="354"/>
      <c r="FF20" s="354"/>
      <c r="FG20" s="354"/>
      <c r="FH20" s="354"/>
      <c r="FI20" s="354"/>
      <c r="FJ20" s="354"/>
      <c r="FK20" s="354"/>
      <c r="FL20" s="354"/>
      <c r="FM20" s="354"/>
      <c r="FN20" s="354"/>
      <c r="FO20" s="354"/>
      <c r="FP20" s="354"/>
      <c r="FQ20" s="354"/>
      <c r="FR20" s="354"/>
      <c r="FS20" s="354"/>
      <c r="FT20" s="354"/>
      <c r="FU20" s="354"/>
      <c r="FV20" s="354"/>
      <c r="FW20" s="354"/>
      <c r="FX20" s="354"/>
      <c r="FY20" s="354"/>
      <c r="FZ20" s="354"/>
      <c r="GA20" s="354"/>
      <c r="GB20" s="354"/>
      <c r="GC20" s="354"/>
      <c r="GD20" s="354"/>
      <c r="GE20" s="354"/>
      <c r="GF20" s="354"/>
      <c r="GG20" s="354"/>
      <c r="GH20" s="354"/>
      <c r="GI20" s="354"/>
      <c r="GJ20" s="354"/>
      <c r="GK20" s="354"/>
      <c r="GL20" s="354"/>
      <c r="GM20" s="354"/>
      <c r="GN20" s="354"/>
      <c r="GO20" s="354"/>
      <c r="GP20" s="354"/>
      <c r="GQ20" s="354"/>
      <c r="GR20" s="354"/>
      <c r="GS20" s="354"/>
      <c r="GT20" s="354"/>
      <c r="GU20" s="354"/>
      <c r="GV20" s="354"/>
      <c r="GW20" s="354"/>
      <c r="GX20" s="354"/>
      <c r="GY20" s="354"/>
      <c r="GZ20" s="354"/>
      <c r="HA20" s="354"/>
      <c r="HB20" s="354"/>
      <c r="HC20" s="354"/>
      <c r="HD20" s="354"/>
      <c r="HE20" s="354"/>
      <c r="HF20" s="354"/>
      <c r="HG20" s="354"/>
      <c r="HH20" s="354"/>
      <c r="HI20" s="354"/>
      <c r="HJ20" s="354"/>
      <c r="HK20" s="354"/>
      <c r="HL20" s="354"/>
      <c r="HM20" s="354"/>
      <c r="HN20" s="354"/>
      <c r="HO20" s="354"/>
      <c r="HP20" s="354"/>
      <c r="HQ20" s="354"/>
      <c r="HR20" s="354"/>
      <c r="HS20" s="354"/>
      <c r="HT20" s="354"/>
      <c r="HU20" s="354"/>
      <c r="HV20" s="354"/>
      <c r="HW20" s="354"/>
      <c r="HX20" s="354"/>
      <c r="HY20" s="354"/>
      <c r="HZ20" s="354"/>
      <c r="IA20" s="354"/>
      <c r="IB20" s="354"/>
      <c r="IC20" s="354"/>
      <c r="ID20" s="354"/>
      <c r="IE20" s="354"/>
      <c r="IF20" s="354"/>
    </row>
    <row r="21" spans="1:245" s="355" customFormat="1" ht="21" customHeight="1">
      <c r="A21" s="345" t="s">
        <v>66</v>
      </c>
      <c r="B21" s="384">
        <v>9</v>
      </c>
      <c r="C21" s="384">
        <v>2</v>
      </c>
      <c r="D21" s="347">
        <v>11</v>
      </c>
      <c r="E21" s="385">
        <v>84.615384615384613</v>
      </c>
      <c r="F21" s="348"/>
      <c r="G21" s="384">
        <v>0</v>
      </c>
      <c r="H21" s="384">
        <v>2</v>
      </c>
      <c r="I21" s="347">
        <v>2</v>
      </c>
      <c r="J21" s="385">
        <v>15.384615384615385</v>
      </c>
      <c r="K21" s="349"/>
      <c r="L21" s="347">
        <v>13</v>
      </c>
      <c r="M21" s="353"/>
      <c r="N21" s="353"/>
      <c r="O21" s="353"/>
      <c r="P21" s="353"/>
      <c r="Q21" s="353"/>
      <c r="R21" s="353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  <c r="AS21" s="354"/>
      <c r="AT21" s="354"/>
      <c r="AU21" s="354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354"/>
      <c r="BH21" s="354"/>
      <c r="BI21" s="354"/>
      <c r="BJ21" s="354"/>
      <c r="BK21" s="354"/>
      <c r="BL21" s="354"/>
      <c r="BM21" s="354"/>
      <c r="BN21" s="354"/>
      <c r="BO21" s="354"/>
      <c r="BP21" s="354"/>
      <c r="BQ21" s="354"/>
      <c r="BR21" s="354"/>
      <c r="BS21" s="354"/>
      <c r="BT21" s="354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354"/>
      <c r="CO21" s="354"/>
      <c r="CP21" s="354"/>
      <c r="CQ21" s="354"/>
      <c r="CR21" s="354"/>
      <c r="CS21" s="354"/>
      <c r="CT21" s="354"/>
      <c r="CU21" s="354"/>
      <c r="CV21" s="354"/>
      <c r="CW21" s="354"/>
      <c r="CX21" s="354"/>
      <c r="CY21" s="354"/>
      <c r="CZ21" s="354"/>
      <c r="DA21" s="354"/>
      <c r="DB21" s="354"/>
      <c r="DC21" s="354"/>
      <c r="DD21" s="354"/>
      <c r="DE21" s="354"/>
      <c r="DF21" s="354"/>
      <c r="DG21" s="354"/>
      <c r="DH21" s="354"/>
      <c r="DI21" s="354"/>
      <c r="DJ21" s="354"/>
      <c r="DK21" s="354"/>
      <c r="DL21" s="354"/>
      <c r="DM21" s="354"/>
      <c r="DN21" s="354"/>
      <c r="DO21" s="354"/>
      <c r="DP21" s="354"/>
      <c r="DQ21" s="354"/>
      <c r="DR21" s="354"/>
      <c r="DS21" s="354"/>
      <c r="DT21" s="354"/>
      <c r="DU21" s="354"/>
      <c r="DV21" s="354"/>
      <c r="DW21" s="354"/>
      <c r="DX21" s="354"/>
      <c r="DY21" s="354"/>
      <c r="DZ21" s="354"/>
      <c r="EA21" s="354"/>
      <c r="EB21" s="354"/>
      <c r="EC21" s="354"/>
      <c r="ED21" s="354"/>
      <c r="EE21" s="354"/>
      <c r="EF21" s="354"/>
      <c r="EG21" s="354"/>
      <c r="EH21" s="354"/>
      <c r="EI21" s="354"/>
      <c r="EJ21" s="354"/>
      <c r="EK21" s="354"/>
      <c r="EL21" s="354"/>
      <c r="EM21" s="354"/>
      <c r="EN21" s="354"/>
      <c r="EO21" s="354"/>
      <c r="EP21" s="354"/>
      <c r="EQ21" s="354"/>
      <c r="ER21" s="354"/>
      <c r="ES21" s="354"/>
      <c r="ET21" s="354"/>
      <c r="EU21" s="354"/>
      <c r="EV21" s="354"/>
      <c r="EW21" s="354"/>
      <c r="EX21" s="354"/>
      <c r="EY21" s="354"/>
      <c r="EZ21" s="354"/>
      <c r="FA21" s="354"/>
      <c r="FB21" s="354"/>
      <c r="FC21" s="354"/>
      <c r="FD21" s="354"/>
      <c r="FE21" s="354"/>
      <c r="FF21" s="354"/>
      <c r="FG21" s="354"/>
      <c r="FH21" s="354"/>
      <c r="FI21" s="354"/>
      <c r="FJ21" s="354"/>
      <c r="FK21" s="354"/>
      <c r="FL21" s="354"/>
      <c r="FM21" s="354"/>
      <c r="FN21" s="354"/>
      <c r="FO21" s="354"/>
      <c r="FP21" s="354"/>
      <c r="FQ21" s="354"/>
      <c r="FR21" s="354"/>
      <c r="FS21" s="354"/>
      <c r="FT21" s="354"/>
      <c r="FU21" s="354"/>
      <c r="FV21" s="354"/>
      <c r="FW21" s="354"/>
      <c r="FX21" s="354"/>
      <c r="FY21" s="354"/>
      <c r="FZ21" s="354"/>
      <c r="GA21" s="354"/>
      <c r="GB21" s="354"/>
      <c r="GC21" s="354"/>
      <c r="GD21" s="354"/>
      <c r="GE21" s="354"/>
      <c r="GF21" s="354"/>
      <c r="GG21" s="354"/>
      <c r="GH21" s="354"/>
      <c r="GI21" s="354"/>
      <c r="GJ21" s="354"/>
      <c r="GK21" s="354"/>
      <c r="GL21" s="354"/>
      <c r="GM21" s="354"/>
      <c r="GN21" s="354"/>
      <c r="GO21" s="354"/>
      <c r="GP21" s="354"/>
      <c r="GQ21" s="354"/>
      <c r="GR21" s="354"/>
      <c r="GS21" s="354"/>
      <c r="GT21" s="354"/>
      <c r="GU21" s="354"/>
      <c r="GV21" s="354"/>
      <c r="GW21" s="354"/>
      <c r="GX21" s="354"/>
      <c r="GY21" s="354"/>
      <c r="GZ21" s="354"/>
      <c r="HA21" s="354"/>
      <c r="HB21" s="354"/>
      <c r="HC21" s="354"/>
      <c r="HD21" s="354"/>
      <c r="HE21" s="354"/>
      <c r="HF21" s="354"/>
      <c r="HG21" s="354"/>
      <c r="HH21" s="354"/>
      <c r="HI21" s="354"/>
      <c r="HJ21" s="354"/>
      <c r="HK21" s="354"/>
      <c r="HL21" s="354"/>
      <c r="HM21" s="354"/>
      <c r="HN21" s="354"/>
      <c r="HO21" s="354"/>
      <c r="HP21" s="354"/>
      <c r="HQ21" s="354"/>
      <c r="HR21" s="354"/>
      <c r="HS21" s="354"/>
      <c r="HT21" s="354"/>
      <c r="HU21" s="354"/>
      <c r="HV21" s="354"/>
      <c r="HW21" s="354"/>
      <c r="HX21" s="354"/>
      <c r="HY21" s="354"/>
      <c r="HZ21" s="354"/>
      <c r="IA21" s="354"/>
      <c r="IB21" s="354"/>
      <c r="IC21" s="354"/>
      <c r="ID21" s="354"/>
      <c r="IE21" s="354"/>
      <c r="IF21" s="354"/>
    </row>
    <row r="22" spans="1:245" s="355" customFormat="1" ht="21" customHeight="1">
      <c r="A22" s="345" t="s">
        <v>67</v>
      </c>
      <c r="B22" s="384">
        <v>3</v>
      </c>
      <c r="C22" s="384">
        <v>6</v>
      </c>
      <c r="D22" s="347">
        <v>9</v>
      </c>
      <c r="E22" s="385">
        <v>100</v>
      </c>
      <c r="F22" s="348"/>
      <c r="G22" s="384">
        <v>0</v>
      </c>
      <c r="H22" s="384">
        <v>0</v>
      </c>
      <c r="I22" s="347">
        <v>0</v>
      </c>
      <c r="J22" s="385">
        <v>0</v>
      </c>
      <c r="K22" s="349"/>
      <c r="L22" s="347">
        <v>9</v>
      </c>
      <c r="M22" s="353"/>
      <c r="N22" s="353"/>
      <c r="O22" s="353"/>
      <c r="P22" s="353"/>
      <c r="Q22" s="353"/>
      <c r="R22" s="353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  <c r="AS22" s="354"/>
      <c r="AT22" s="354"/>
      <c r="AU22" s="354"/>
      <c r="AV22" s="354"/>
      <c r="AW22" s="354"/>
      <c r="AX22" s="354"/>
      <c r="AY22" s="354"/>
      <c r="AZ22" s="354"/>
      <c r="BA22" s="354"/>
      <c r="BB22" s="354"/>
      <c r="BC22" s="354"/>
      <c r="BD22" s="354"/>
      <c r="BE22" s="354"/>
      <c r="BF22" s="354"/>
      <c r="BG22" s="354"/>
      <c r="BH22" s="354"/>
      <c r="BI22" s="354"/>
      <c r="BJ22" s="354"/>
      <c r="BK22" s="354"/>
      <c r="BL22" s="354"/>
      <c r="BM22" s="354"/>
      <c r="BN22" s="354"/>
      <c r="BO22" s="354"/>
      <c r="BP22" s="354"/>
      <c r="BQ22" s="354"/>
      <c r="BR22" s="354"/>
      <c r="BS22" s="354"/>
      <c r="BT22" s="354"/>
      <c r="BU22" s="354"/>
      <c r="BV22" s="354"/>
      <c r="BW22" s="354"/>
      <c r="BX22" s="354"/>
      <c r="BY22" s="354"/>
      <c r="BZ22" s="354"/>
      <c r="CA22" s="354"/>
      <c r="CB22" s="354"/>
      <c r="CC22" s="354"/>
      <c r="CD22" s="354"/>
      <c r="CE22" s="354"/>
      <c r="CF22" s="354"/>
      <c r="CG22" s="354"/>
      <c r="CH22" s="354"/>
      <c r="CI22" s="354"/>
      <c r="CJ22" s="354"/>
      <c r="CK22" s="354"/>
      <c r="CL22" s="354"/>
      <c r="CM22" s="354"/>
      <c r="CN22" s="354"/>
      <c r="CO22" s="354"/>
      <c r="CP22" s="354"/>
      <c r="CQ22" s="354"/>
      <c r="CR22" s="354"/>
      <c r="CS22" s="354"/>
      <c r="CT22" s="354"/>
      <c r="CU22" s="354"/>
      <c r="CV22" s="354"/>
      <c r="CW22" s="354"/>
      <c r="CX22" s="354"/>
      <c r="CY22" s="354"/>
      <c r="CZ22" s="354"/>
      <c r="DA22" s="354"/>
      <c r="DB22" s="354"/>
      <c r="DC22" s="354"/>
      <c r="DD22" s="354"/>
      <c r="DE22" s="354"/>
      <c r="DF22" s="354"/>
      <c r="DG22" s="354"/>
      <c r="DH22" s="354"/>
      <c r="DI22" s="354"/>
      <c r="DJ22" s="354"/>
      <c r="DK22" s="354"/>
      <c r="DL22" s="354"/>
      <c r="DM22" s="354"/>
      <c r="DN22" s="354"/>
      <c r="DO22" s="354"/>
      <c r="DP22" s="354"/>
      <c r="DQ22" s="354"/>
      <c r="DR22" s="354"/>
      <c r="DS22" s="354"/>
      <c r="DT22" s="354"/>
      <c r="DU22" s="354"/>
      <c r="DV22" s="354"/>
      <c r="DW22" s="354"/>
      <c r="DX22" s="354"/>
      <c r="DY22" s="354"/>
      <c r="DZ22" s="354"/>
      <c r="EA22" s="354"/>
      <c r="EB22" s="354"/>
      <c r="EC22" s="354"/>
      <c r="ED22" s="354"/>
      <c r="EE22" s="354"/>
      <c r="EF22" s="354"/>
      <c r="EG22" s="354"/>
      <c r="EH22" s="354"/>
      <c r="EI22" s="354"/>
      <c r="EJ22" s="354"/>
      <c r="EK22" s="354"/>
      <c r="EL22" s="354"/>
      <c r="EM22" s="354"/>
      <c r="EN22" s="354"/>
      <c r="EO22" s="354"/>
      <c r="EP22" s="354"/>
      <c r="EQ22" s="354"/>
      <c r="ER22" s="354"/>
      <c r="ES22" s="354"/>
      <c r="ET22" s="354"/>
      <c r="EU22" s="354"/>
      <c r="EV22" s="354"/>
      <c r="EW22" s="354"/>
      <c r="EX22" s="354"/>
      <c r="EY22" s="354"/>
      <c r="EZ22" s="354"/>
      <c r="FA22" s="354"/>
      <c r="FB22" s="354"/>
      <c r="FC22" s="354"/>
      <c r="FD22" s="354"/>
      <c r="FE22" s="354"/>
      <c r="FF22" s="354"/>
      <c r="FG22" s="354"/>
      <c r="FH22" s="354"/>
      <c r="FI22" s="354"/>
      <c r="FJ22" s="354"/>
      <c r="FK22" s="354"/>
      <c r="FL22" s="354"/>
      <c r="FM22" s="354"/>
      <c r="FN22" s="354"/>
      <c r="FO22" s="354"/>
      <c r="FP22" s="354"/>
      <c r="FQ22" s="354"/>
      <c r="FR22" s="354"/>
      <c r="FS22" s="354"/>
      <c r="FT22" s="354"/>
      <c r="FU22" s="354"/>
      <c r="FV22" s="354"/>
      <c r="FW22" s="354"/>
      <c r="FX22" s="354"/>
      <c r="FY22" s="354"/>
      <c r="FZ22" s="354"/>
      <c r="GA22" s="354"/>
      <c r="GB22" s="354"/>
      <c r="GC22" s="354"/>
      <c r="GD22" s="354"/>
      <c r="GE22" s="354"/>
      <c r="GF22" s="354"/>
      <c r="GG22" s="354"/>
      <c r="GH22" s="354"/>
      <c r="GI22" s="354"/>
      <c r="GJ22" s="354"/>
      <c r="GK22" s="354"/>
      <c r="GL22" s="354"/>
      <c r="GM22" s="354"/>
      <c r="GN22" s="354"/>
      <c r="GO22" s="354"/>
      <c r="GP22" s="354"/>
      <c r="GQ22" s="354"/>
      <c r="GR22" s="354"/>
      <c r="GS22" s="354"/>
      <c r="GT22" s="354"/>
      <c r="GU22" s="354"/>
      <c r="GV22" s="354"/>
      <c r="GW22" s="354"/>
      <c r="GX22" s="354"/>
      <c r="GY22" s="354"/>
      <c r="GZ22" s="354"/>
      <c r="HA22" s="354"/>
      <c r="HB22" s="354"/>
      <c r="HC22" s="354"/>
      <c r="HD22" s="354"/>
      <c r="HE22" s="354"/>
      <c r="HF22" s="354"/>
      <c r="HG22" s="354"/>
      <c r="HH22" s="354"/>
      <c r="HI22" s="354"/>
      <c r="HJ22" s="354"/>
      <c r="HK22" s="354"/>
      <c r="HL22" s="354"/>
      <c r="HM22" s="354"/>
      <c r="HN22" s="354"/>
      <c r="HO22" s="354"/>
      <c r="HP22" s="354"/>
      <c r="HQ22" s="354"/>
      <c r="HR22" s="354"/>
      <c r="HS22" s="354"/>
      <c r="HT22" s="354"/>
      <c r="HU22" s="354"/>
      <c r="HV22" s="354"/>
      <c r="HW22" s="354"/>
      <c r="HX22" s="354"/>
      <c r="HY22" s="354"/>
      <c r="HZ22" s="354"/>
      <c r="IA22" s="354"/>
      <c r="IB22" s="354"/>
      <c r="IC22" s="354"/>
      <c r="ID22" s="354"/>
      <c r="IE22" s="354"/>
      <c r="IF22" s="354"/>
    </row>
    <row r="23" spans="1:245" s="355" customFormat="1" ht="21" customHeight="1">
      <c r="A23" s="345" t="s">
        <v>68</v>
      </c>
      <c r="B23" s="384">
        <v>12</v>
      </c>
      <c r="C23" s="384">
        <v>8</v>
      </c>
      <c r="D23" s="347">
        <v>20</v>
      </c>
      <c r="E23" s="385">
        <v>83.333333333333329</v>
      </c>
      <c r="F23" s="348"/>
      <c r="G23" s="384">
        <v>2</v>
      </c>
      <c r="H23" s="384">
        <v>2</v>
      </c>
      <c r="I23" s="347">
        <v>4</v>
      </c>
      <c r="J23" s="385">
        <v>16.666666666666668</v>
      </c>
      <c r="K23" s="349"/>
      <c r="L23" s="347">
        <v>24</v>
      </c>
      <c r="M23" s="353"/>
      <c r="N23" s="353"/>
      <c r="O23" s="353"/>
      <c r="P23" s="353"/>
      <c r="Q23" s="353"/>
      <c r="R23" s="353"/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  <c r="AS23" s="354"/>
      <c r="AT23" s="354"/>
      <c r="AU23" s="354"/>
      <c r="AV23" s="354"/>
      <c r="AW23" s="354"/>
      <c r="AX23" s="354"/>
      <c r="AY23" s="354"/>
      <c r="AZ23" s="354"/>
      <c r="BA23" s="354"/>
      <c r="BB23" s="354"/>
      <c r="BC23" s="354"/>
      <c r="BD23" s="354"/>
      <c r="BE23" s="354"/>
      <c r="BF23" s="354"/>
      <c r="BG23" s="354"/>
      <c r="BH23" s="354"/>
      <c r="BI23" s="354"/>
      <c r="BJ23" s="354"/>
      <c r="BK23" s="354"/>
      <c r="BL23" s="354"/>
      <c r="BM23" s="354"/>
      <c r="BN23" s="354"/>
      <c r="BO23" s="354"/>
      <c r="BP23" s="354"/>
      <c r="BQ23" s="354"/>
      <c r="BR23" s="354"/>
      <c r="BS23" s="354"/>
      <c r="BT23" s="354"/>
      <c r="BU23" s="354"/>
      <c r="BV23" s="354"/>
      <c r="BW23" s="354"/>
      <c r="BX23" s="354"/>
      <c r="BY23" s="354"/>
      <c r="BZ23" s="354"/>
      <c r="CA23" s="354"/>
      <c r="CB23" s="354"/>
      <c r="CC23" s="354"/>
      <c r="CD23" s="354"/>
      <c r="CE23" s="354"/>
      <c r="CF23" s="354"/>
      <c r="CG23" s="354"/>
      <c r="CH23" s="354"/>
      <c r="CI23" s="354"/>
      <c r="CJ23" s="354"/>
      <c r="CK23" s="354"/>
      <c r="CL23" s="354"/>
      <c r="CM23" s="354"/>
      <c r="CN23" s="354"/>
      <c r="CO23" s="354"/>
      <c r="CP23" s="354"/>
      <c r="CQ23" s="354"/>
      <c r="CR23" s="354"/>
      <c r="CS23" s="354"/>
      <c r="CT23" s="354"/>
      <c r="CU23" s="354"/>
      <c r="CV23" s="354"/>
      <c r="CW23" s="354"/>
      <c r="CX23" s="354"/>
      <c r="CY23" s="354"/>
      <c r="CZ23" s="354"/>
      <c r="DA23" s="354"/>
      <c r="DB23" s="354"/>
      <c r="DC23" s="354"/>
      <c r="DD23" s="354"/>
      <c r="DE23" s="354"/>
      <c r="DF23" s="354"/>
      <c r="DG23" s="354"/>
      <c r="DH23" s="354"/>
      <c r="DI23" s="354"/>
      <c r="DJ23" s="354"/>
      <c r="DK23" s="354"/>
      <c r="DL23" s="354"/>
      <c r="DM23" s="354"/>
      <c r="DN23" s="354"/>
      <c r="DO23" s="354"/>
      <c r="DP23" s="354"/>
      <c r="DQ23" s="354"/>
      <c r="DR23" s="354"/>
      <c r="DS23" s="354"/>
      <c r="DT23" s="354"/>
      <c r="DU23" s="354"/>
      <c r="DV23" s="354"/>
      <c r="DW23" s="354"/>
      <c r="DX23" s="354"/>
      <c r="DY23" s="354"/>
      <c r="DZ23" s="354"/>
      <c r="EA23" s="354"/>
      <c r="EB23" s="354"/>
      <c r="EC23" s="354"/>
      <c r="ED23" s="354"/>
      <c r="EE23" s="354"/>
      <c r="EF23" s="354"/>
      <c r="EG23" s="354"/>
      <c r="EH23" s="354"/>
      <c r="EI23" s="354"/>
      <c r="EJ23" s="354"/>
      <c r="EK23" s="354"/>
      <c r="EL23" s="354"/>
      <c r="EM23" s="354"/>
      <c r="EN23" s="354"/>
      <c r="EO23" s="354"/>
      <c r="EP23" s="354"/>
      <c r="EQ23" s="354"/>
      <c r="ER23" s="354"/>
      <c r="ES23" s="354"/>
      <c r="ET23" s="354"/>
      <c r="EU23" s="354"/>
      <c r="EV23" s="354"/>
      <c r="EW23" s="354"/>
      <c r="EX23" s="354"/>
      <c r="EY23" s="354"/>
      <c r="EZ23" s="354"/>
      <c r="FA23" s="354"/>
      <c r="FB23" s="354"/>
      <c r="FC23" s="354"/>
      <c r="FD23" s="354"/>
      <c r="FE23" s="354"/>
      <c r="FF23" s="354"/>
      <c r="FG23" s="354"/>
      <c r="FH23" s="354"/>
      <c r="FI23" s="354"/>
      <c r="FJ23" s="354"/>
      <c r="FK23" s="354"/>
      <c r="FL23" s="354"/>
      <c r="FM23" s="354"/>
      <c r="FN23" s="354"/>
      <c r="FO23" s="354"/>
      <c r="FP23" s="354"/>
      <c r="FQ23" s="354"/>
      <c r="FR23" s="354"/>
      <c r="FS23" s="354"/>
      <c r="FT23" s="354"/>
      <c r="FU23" s="354"/>
      <c r="FV23" s="354"/>
      <c r="FW23" s="354"/>
      <c r="FX23" s="354"/>
      <c r="FY23" s="354"/>
      <c r="FZ23" s="354"/>
      <c r="GA23" s="354"/>
      <c r="GB23" s="354"/>
      <c r="GC23" s="354"/>
      <c r="GD23" s="354"/>
      <c r="GE23" s="354"/>
      <c r="GF23" s="354"/>
      <c r="GG23" s="354"/>
      <c r="GH23" s="354"/>
      <c r="GI23" s="354"/>
      <c r="GJ23" s="354"/>
      <c r="GK23" s="354"/>
      <c r="GL23" s="354"/>
      <c r="GM23" s="354"/>
      <c r="GN23" s="354"/>
      <c r="GO23" s="354"/>
      <c r="GP23" s="354"/>
      <c r="GQ23" s="354"/>
      <c r="GR23" s="354"/>
      <c r="GS23" s="354"/>
      <c r="GT23" s="354"/>
      <c r="GU23" s="354"/>
      <c r="GV23" s="354"/>
      <c r="GW23" s="354"/>
      <c r="GX23" s="354"/>
      <c r="GY23" s="354"/>
      <c r="GZ23" s="354"/>
      <c r="HA23" s="354"/>
      <c r="HB23" s="354"/>
      <c r="HC23" s="354"/>
      <c r="HD23" s="354"/>
      <c r="HE23" s="354"/>
      <c r="HF23" s="354"/>
      <c r="HG23" s="354"/>
      <c r="HH23" s="354"/>
      <c r="HI23" s="354"/>
      <c r="HJ23" s="354"/>
      <c r="HK23" s="354"/>
      <c r="HL23" s="354"/>
      <c r="HM23" s="354"/>
      <c r="HN23" s="354"/>
      <c r="HO23" s="354"/>
      <c r="HP23" s="354"/>
      <c r="HQ23" s="354"/>
      <c r="HR23" s="354"/>
      <c r="HS23" s="354"/>
      <c r="HT23" s="354"/>
      <c r="HU23" s="354"/>
      <c r="HV23" s="354"/>
      <c r="HW23" s="354"/>
      <c r="HX23" s="354"/>
      <c r="HY23" s="354"/>
      <c r="HZ23" s="354"/>
      <c r="IA23" s="354"/>
      <c r="IB23" s="354"/>
      <c r="IC23" s="354"/>
      <c r="ID23" s="354"/>
      <c r="IE23" s="354"/>
      <c r="IF23" s="354"/>
    </row>
    <row r="24" spans="1:245" s="355" customFormat="1" ht="21" customHeight="1">
      <c r="A24" s="345" t="s">
        <v>70</v>
      </c>
      <c r="B24" s="384">
        <v>6</v>
      </c>
      <c r="C24" s="384">
        <v>4</v>
      </c>
      <c r="D24" s="347">
        <v>10</v>
      </c>
      <c r="E24" s="385">
        <v>76.92307692307692</v>
      </c>
      <c r="F24" s="348"/>
      <c r="G24" s="384">
        <v>3</v>
      </c>
      <c r="H24" s="384">
        <v>0</v>
      </c>
      <c r="I24" s="347">
        <v>3</v>
      </c>
      <c r="J24" s="385">
        <v>23.076923076923077</v>
      </c>
      <c r="K24" s="349"/>
      <c r="L24" s="347">
        <v>13</v>
      </c>
      <c r="M24" s="353"/>
      <c r="N24" s="353"/>
      <c r="O24" s="353"/>
      <c r="P24" s="353"/>
      <c r="Q24" s="353"/>
      <c r="R24" s="353"/>
      <c r="S24" s="354"/>
      <c r="T24" s="354"/>
      <c r="U24" s="354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4"/>
      <c r="AR24" s="354"/>
      <c r="AS24" s="354"/>
      <c r="AT24" s="354"/>
      <c r="AU24" s="354"/>
      <c r="AV24" s="354"/>
      <c r="AW24" s="354"/>
      <c r="AX24" s="354"/>
      <c r="AY24" s="354"/>
      <c r="AZ24" s="354"/>
      <c r="BA24" s="354"/>
      <c r="BB24" s="354"/>
      <c r="BC24" s="354"/>
      <c r="BD24" s="354"/>
      <c r="BE24" s="354"/>
      <c r="BF24" s="354"/>
      <c r="BG24" s="354"/>
      <c r="BH24" s="354"/>
      <c r="BI24" s="354"/>
      <c r="BJ24" s="354"/>
      <c r="BK24" s="354"/>
      <c r="BL24" s="354"/>
      <c r="BM24" s="354"/>
      <c r="BN24" s="354"/>
      <c r="BO24" s="354"/>
      <c r="BP24" s="354"/>
      <c r="BQ24" s="354"/>
      <c r="BR24" s="354"/>
      <c r="BS24" s="354"/>
      <c r="BT24" s="354"/>
      <c r="BU24" s="354"/>
      <c r="BV24" s="354"/>
      <c r="BW24" s="354"/>
      <c r="BX24" s="354"/>
      <c r="BY24" s="354"/>
      <c r="BZ24" s="354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4"/>
      <c r="CW24" s="354"/>
      <c r="CX24" s="354"/>
      <c r="CY24" s="354"/>
      <c r="CZ24" s="354"/>
      <c r="DA24" s="354"/>
      <c r="DB24" s="354"/>
      <c r="DC24" s="354"/>
      <c r="DD24" s="354"/>
      <c r="DE24" s="354"/>
      <c r="DF24" s="354"/>
      <c r="DG24" s="354"/>
      <c r="DH24" s="354"/>
      <c r="DI24" s="354"/>
      <c r="DJ24" s="354"/>
      <c r="DK24" s="354"/>
      <c r="DL24" s="354"/>
      <c r="DM24" s="354"/>
      <c r="DN24" s="354"/>
      <c r="DO24" s="354"/>
      <c r="DP24" s="354"/>
      <c r="DQ24" s="354"/>
      <c r="DR24" s="354"/>
      <c r="DS24" s="354"/>
      <c r="DT24" s="354"/>
      <c r="DU24" s="354"/>
      <c r="DV24" s="354"/>
      <c r="DW24" s="354"/>
      <c r="DX24" s="354"/>
      <c r="DY24" s="354"/>
      <c r="DZ24" s="354"/>
      <c r="EA24" s="354"/>
      <c r="EB24" s="354"/>
      <c r="EC24" s="354"/>
      <c r="ED24" s="354"/>
      <c r="EE24" s="354"/>
      <c r="EF24" s="354"/>
      <c r="EG24" s="354"/>
      <c r="EH24" s="354"/>
      <c r="EI24" s="354"/>
      <c r="EJ24" s="354"/>
      <c r="EK24" s="354"/>
      <c r="EL24" s="354"/>
      <c r="EM24" s="354"/>
      <c r="EN24" s="354"/>
      <c r="EO24" s="354"/>
      <c r="EP24" s="354"/>
      <c r="EQ24" s="354"/>
      <c r="ER24" s="354"/>
      <c r="ES24" s="354"/>
      <c r="ET24" s="354"/>
      <c r="EU24" s="354"/>
      <c r="EV24" s="354"/>
      <c r="EW24" s="354"/>
      <c r="EX24" s="354"/>
      <c r="EY24" s="354"/>
      <c r="EZ24" s="354"/>
      <c r="FA24" s="354"/>
      <c r="FB24" s="354"/>
      <c r="FC24" s="354"/>
      <c r="FD24" s="354"/>
      <c r="FE24" s="354"/>
      <c r="FF24" s="354"/>
      <c r="FG24" s="354"/>
      <c r="FH24" s="354"/>
      <c r="FI24" s="354"/>
      <c r="FJ24" s="354"/>
      <c r="FK24" s="354"/>
      <c r="FL24" s="354"/>
      <c r="FM24" s="354"/>
      <c r="FN24" s="354"/>
      <c r="FO24" s="354"/>
      <c r="FP24" s="354"/>
      <c r="FQ24" s="354"/>
      <c r="FR24" s="354"/>
      <c r="FS24" s="354"/>
      <c r="FT24" s="354"/>
      <c r="FU24" s="354"/>
      <c r="FV24" s="354"/>
      <c r="FW24" s="354"/>
      <c r="FX24" s="354"/>
      <c r="FY24" s="354"/>
      <c r="FZ24" s="354"/>
      <c r="GA24" s="354"/>
      <c r="GB24" s="354"/>
      <c r="GC24" s="354"/>
      <c r="GD24" s="354"/>
      <c r="GE24" s="354"/>
      <c r="GF24" s="354"/>
      <c r="GG24" s="354"/>
      <c r="GH24" s="354"/>
      <c r="GI24" s="354"/>
      <c r="GJ24" s="354"/>
      <c r="GK24" s="354"/>
      <c r="GL24" s="354"/>
      <c r="GM24" s="354"/>
      <c r="GN24" s="354"/>
      <c r="GO24" s="354"/>
      <c r="GP24" s="354"/>
      <c r="GQ24" s="354"/>
      <c r="GR24" s="354"/>
      <c r="GS24" s="354"/>
      <c r="GT24" s="354"/>
      <c r="GU24" s="354"/>
      <c r="GV24" s="354"/>
      <c r="GW24" s="354"/>
      <c r="GX24" s="354"/>
      <c r="GY24" s="354"/>
      <c r="GZ24" s="354"/>
      <c r="HA24" s="354"/>
      <c r="HB24" s="354"/>
      <c r="HC24" s="354"/>
      <c r="HD24" s="354"/>
      <c r="HE24" s="354"/>
      <c r="HF24" s="354"/>
      <c r="HG24" s="354"/>
      <c r="HH24" s="354"/>
      <c r="HI24" s="354"/>
      <c r="HJ24" s="354"/>
      <c r="HK24" s="354"/>
      <c r="HL24" s="354"/>
      <c r="HM24" s="354"/>
      <c r="HN24" s="354"/>
      <c r="HO24" s="354"/>
      <c r="HP24" s="354"/>
      <c r="HQ24" s="354"/>
      <c r="HR24" s="354"/>
      <c r="HS24" s="354"/>
      <c r="HT24" s="354"/>
      <c r="HU24" s="354"/>
      <c r="HV24" s="354"/>
      <c r="HW24" s="354"/>
      <c r="HX24" s="354"/>
      <c r="HY24" s="354"/>
      <c r="HZ24" s="354"/>
      <c r="IA24" s="354"/>
      <c r="IB24" s="354"/>
      <c r="IC24" s="354"/>
      <c r="ID24" s="354"/>
      <c r="IE24" s="354"/>
      <c r="IF24" s="354"/>
    </row>
    <row r="25" spans="1:245" s="355" customFormat="1" ht="21" customHeight="1">
      <c r="A25" s="345" t="s">
        <v>71</v>
      </c>
      <c r="B25" s="384">
        <v>3</v>
      </c>
      <c r="C25" s="384">
        <v>6</v>
      </c>
      <c r="D25" s="347">
        <v>9</v>
      </c>
      <c r="E25" s="385">
        <v>100</v>
      </c>
      <c r="F25" s="348"/>
      <c r="G25" s="384">
        <v>0</v>
      </c>
      <c r="H25" s="384">
        <v>0</v>
      </c>
      <c r="I25" s="347">
        <v>0</v>
      </c>
      <c r="J25" s="385">
        <v>0</v>
      </c>
      <c r="K25" s="349"/>
      <c r="L25" s="347">
        <v>9</v>
      </c>
      <c r="M25" s="353"/>
      <c r="N25" s="353"/>
      <c r="O25" s="353"/>
      <c r="P25" s="353"/>
      <c r="Q25" s="353"/>
      <c r="R25" s="353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4"/>
      <c r="BD25" s="354"/>
      <c r="BE25" s="354"/>
      <c r="BF25" s="354"/>
      <c r="BG25" s="354"/>
      <c r="BH25" s="354"/>
      <c r="BI25" s="354"/>
      <c r="BJ25" s="354"/>
      <c r="BK25" s="354"/>
      <c r="BL25" s="354"/>
      <c r="BM25" s="354"/>
      <c r="BN25" s="354"/>
      <c r="BO25" s="354"/>
      <c r="BP25" s="354"/>
      <c r="BQ25" s="354"/>
      <c r="BR25" s="354"/>
      <c r="BS25" s="354"/>
      <c r="BT25" s="354"/>
      <c r="BU25" s="354"/>
      <c r="BV25" s="354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4"/>
      <c r="CO25" s="354"/>
      <c r="CP25" s="354"/>
      <c r="CQ25" s="354"/>
      <c r="CR25" s="354"/>
      <c r="CS25" s="354"/>
      <c r="CT25" s="354"/>
      <c r="CU25" s="354"/>
      <c r="CV25" s="354"/>
      <c r="CW25" s="354"/>
      <c r="CX25" s="354"/>
      <c r="CY25" s="354"/>
      <c r="CZ25" s="354"/>
      <c r="DA25" s="354"/>
      <c r="DB25" s="354"/>
      <c r="DC25" s="354"/>
      <c r="DD25" s="354"/>
      <c r="DE25" s="354"/>
      <c r="DF25" s="354"/>
      <c r="DG25" s="354"/>
      <c r="DH25" s="354"/>
      <c r="DI25" s="354"/>
      <c r="DJ25" s="354"/>
      <c r="DK25" s="354"/>
      <c r="DL25" s="354"/>
      <c r="DM25" s="354"/>
      <c r="DN25" s="354"/>
      <c r="DO25" s="354"/>
      <c r="DP25" s="354"/>
      <c r="DQ25" s="354"/>
      <c r="DR25" s="354"/>
      <c r="DS25" s="354"/>
      <c r="DT25" s="354"/>
      <c r="DU25" s="354"/>
      <c r="DV25" s="354"/>
      <c r="DW25" s="354"/>
      <c r="DX25" s="354"/>
      <c r="DY25" s="354"/>
      <c r="DZ25" s="354"/>
      <c r="EA25" s="354"/>
      <c r="EB25" s="354"/>
      <c r="EC25" s="354"/>
      <c r="ED25" s="354"/>
      <c r="EE25" s="354"/>
      <c r="EF25" s="354"/>
      <c r="EG25" s="354"/>
      <c r="EH25" s="354"/>
      <c r="EI25" s="354"/>
      <c r="EJ25" s="354"/>
      <c r="EK25" s="354"/>
      <c r="EL25" s="354"/>
      <c r="EM25" s="354"/>
      <c r="EN25" s="354"/>
      <c r="EO25" s="354"/>
      <c r="EP25" s="354"/>
      <c r="EQ25" s="354"/>
      <c r="ER25" s="354"/>
      <c r="ES25" s="354"/>
      <c r="ET25" s="354"/>
      <c r="EU25" s="354"/>
      <c r="EV25" s="354"/>
      <c r="EW25" s="354"/>
      <c r="EX25" s="354"/>
      <c r="EY25" s="354"/>
      <c r="EZ25" s="354"/>
      <c r="FA25" s="354"/>
      <c r="FB25" s="354"/>
      <c r="FC25" s="354"/>
      <c r="FD25" s="354"/>
      <c r="FE25" s="354"/>
      <c r="FF25" s="354"/>
      <c r="FG25" s="354"/>
      <c r="FH25" s="354"/>
      <c r="FI25" s="354"/>
      <c r="FJ25" s="354"/>
      <c r="FK25" s="354"/>
      <c r="FL25" s="354"/>
      <c r="FM25" s="354"/>
      <c r="FN25" s="354"/>
      <c r="FO25" s="354"/>
      <c r="FP25" s="354"/>
      <c r="FQ25" s="354"/>
      <c r="FR25" s="354"/>
      <c r="FS25" s="354"/>
      <c r="FT25" s="354"/>
      <c r="FU25" s="354"/>
      <c r="FV25" s="354"/>
      <c r="FW25" s="354"/>
      <c r="FX25" s="354"/>
      <c r="FY25" s="354"/>
      <c r="FZ25" s="354"/>
      <c r="GA25" s="354"/>
      <c r="GB25" s="354"/>
      <c r="GC25" s="354"/>
      <c r="GD25" s="354"/>
      <c r="GE25" s="354"/>
      <c r="GF25" s="354"/>
      <c r="GG25" s="354"/>
      <c r="GH25" s="354"/>
      <c r="GI25" s="354"/>
      <c r="GJ25" s="354"/>
      <c r="GK25" s="354"/>
      <c r="GL25" s="354"/>
      <c r="GM25" s="354"/>
      <c r="GN25" s="354"/>
      <c r="GO25" s="354"/>
      <c r="GP25" s="354"/>
      <c r="GQ25" s="354"/>
      <c r="GR25" s="354"/>
      <c r="GS25" s="354"/>
      <c r="GT25" s="354"/>
      <c r="GU25" s="354"/>
      <c r="GV25" s="354"/>
      <c r="GW25" s="354"/>
      <c r="GX25" s="354"/>
      <c r="GY25" s="354"/>
      <c r="GZ25" s="354"/>
      <c r="HA25" s="354"/>
      <c r="HB25" s="354"/>
      <c r="HC25" s="354"/>
      <c r="HD25" s="354"/>
      <c r="HE25" s="354"/>
      <c r="HF25" s="354"/>
      <c r="HG25" s="354"/>
      <c r="HH25" s="354"/>
      <c r="HI25" s="354"/>
      <c r="HJ25" s="354"/>
      <c r="HK25" s="354"/>
      <c r="HL25" s="354"/>
      <c r="HM25" s="354"/>
      <c r="HN25" s="354"/>
      <c r="HO25" s="354"/>
      <c r="HP25" s="354"/>
      <c r="HQ25" s="354"/>
      <c r="HR25" s="354"/>
      <c r="HS25" s="354"/>
      <c r="HT25" s="354"/>
      <c r="HU25" s="354"/>
      <c r="HV25" s="354"/>
      <c r="HW25" s="354"/>
      <c r="HX25" s="354"/>
      <c r="HY25" s="354"/>
      <c r="HZ25" s="354"/>
      <c r="IA25" s="354"/>
      <c r="IB25" s="354"/>
      <c r="IC25" s="354"/>
      <c r="ID25" s="354"/>
      <c r="IE25" s="354"/>
      <c r="IF25" s="354"/>
    </row>
    <row r="26" spans="1:245" s="355" customFormat="1" ht="21" customHeight="1">
      <c r="A26" s="345" t="s">
        <v>72</v>
      </c>
      <c r="B26" s="384">
        <v>0</v>
      </c>
      <c r="C26" s="384">
        <v>6</v>
      </c>
      <c r="D26" s="347">
        <v>6</v>
      </c>
      <c r="E26" s="385">
        <v>100</v>
      </c>
      <c r="F26" s="348"/>
      <c r="G26" s="384">
        <v>0</v>
      </c>
      <c r="H26" s="384">
        <v>0</v>
      </c>
      <c r="I26" s="347">
        <v>0</v>
      </c>
      <c r="J26" s="385">
        <v>0</v>
      </c>
      <c r="K26" s="349"/>
      <c r="L26" s="347">
        <v>6</v>
      </c>
      <c r="M26" s="353"/>
      <c r="N26" s="353"/>
      <c r="O26" s="353"/>
      <c r="P26" s="353"/>
      <c r="Q26" s="353"/>
      <c r="R26" s="353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  <c r="AS26" s="354"/>
      <c r="AT26" s="354"/>
      <c r="AU26" s="354"/>
      <c r="AV26" s="354"/>
      <c r="AW26" s="354"/>
      <c r="AX26" s="354"/>
      <c r="AY26" s="354"/>
      <c r="AZ26" s="354"/>
      <c r="BA26" s="354"/>
      <c r="BB26" s="354"/>
      <c r="BC26" s="354"/>
      <c r="BD26" s="354"/>
      <c r="BE26" s="354"/>
      <c r="BF26" s="354"/>
      <c r="BG26" s="354"/>
      <c r="BH26" s="354"/>
      <c r="BI26" s="354"/>
      <c r="BJ26" s="354"/>
      <c r="BK26" s="354"/>
      <c r="BL26" s="354"/>
      <c r="BM26" s="354"/>
      <c r="BN26" s="354"/>
      <c r="BO26" s="354"/>
      <c r="BP26" s="354"/>
      <c r="BQ26" s="354"/>
      <c r="BR26" s="354"/>
      <c r="BS26" s="354"/>
      <c r="BT26" s="354"/>
      <c r="BU26" s="354"/>
      <c r="BV26" s="354"/>
      <c r="BW26" s="354"/>
      <c r="BX26" s="354"/>
      <c r="BY26" s="354"/>
      <c r="BZ26" s="354"/>
      <c r="CA26" s="354"/>
      <c r="CB26" s="354"/>
      <c r="CC26" s="354"/>
      <c r="CD26" s="354"/>
      <c r="CE26" s="354"/>
      <c r="CF26" s="354"/>
      <c r="CG26" s="354"/>
      <c r="CH26" s="354"/>
      <c r="CI26" s="354"/>
      <c r="CJ26" s="354"/>
      <c r="CK26" s="354"/>
      <c r="CL26" s="354"/>
      <c r="CM26" s="354"/>
      <c r="CN26" s="354"/>
      <c r="CO26" s="354"/>
      <c r="CP26" s="354"/>
      <c r="CQ26" s="354"/>
      <c r="CR26" s="354"/>
      <c r="CS26" s="354"/>
      <c r="CT26" s="354"/>
      <c r="CU26" s="354"/>
      <c r="CV26" s="354"/>
      <c r="CW26" s="354"/>
      <c r="CX26" s="354"/>
      <c r="CY26" s="354"/>
      <c r="CZ26" s="354"/>
      <c r="DA26" s="354"/>
      <c r="DB26" s="354"/>
      <c r="DC26" s="354"/>
      <c r="DD26" s="354"/>
      <c r="DE26" s="354"/>
      <c r="DF26" s="354"/>
      <c r="DG26" s="354"/>
      <c r="DH26" s="354"/>
      <c r="DI26" s="354"/>
      <c r="DJ26" s="354"/>
      <c r="DK26" s="354"/>
      <c r="DL26" s="354"/>
      <c r="DM26" s="354"/>
      <c r="DN26" s="354"/>
      <c r="DO26" s="354"/>
      <c r="DP26" s="354"/>
      <c r="DQ26" s="354"/>
      <c r="DR26" s="354"/>
      <c r="DS26" s="354"/>
      <c r="DT26" s="354"/>
      <c r="DU26" s="354"/>
      <c r="DV26" s="354"/>
      <c r="DW26" s="354"/>
      <c r="DX26" s="354"/>
      <c r="DY26" s="354"/>
      <c r="DZ26" s="354"/>
      <c r="EA26" s="354"/>
      <c r="EB26" s="354"/>
      <c r="EC26" s="354"/>
      <c r="ED26" s="354"/>
      <c r="EE26" s="354"/>
      <c r="EF26" s="354"/>
      <c r="EG26" s="354"/>
      <c r="EH26" s="354"/>
      <c r="EI26" s="354"/>
      <c r="EJ26" s="354"/>
      <c r="EK26" s="354"/>
      <c r="EL26" s="354"/>
      <c r="EM26" s="354"/>
      <c r="EN26" s="354"/>
      <c r="EO26" s="354"/>
      <c r="EP26" s="354"/>
      <c r="EQ26" s="354"/>
      <c r="ER26" s="354"/>
      <c r="ES26" s="354"/>
      <c r="ET26" s="354"/>
      <c r="EU26" s="354"/>
      <c r="EV26" s="354"/>
      <c r="EW26" s="354"/>
      <c r="EX26" s="354"/>
      <c r="EY26" s="354"/>
      <c r="EZ26" s="354"/>
      <c r="FA26" s="354"/>
      <c r="FB26" s="354"/>
      <c r="FC26" s="354"/>
      <c r="FD26" s="354"/>
      <c r="FE26" s="354"/>
      <c r="FF26" s="354"/>
      <c r="FG26" s="354"/>
      <c r="FH26" s="354"/>
      <c r="FI26" s="354"/>
      <c r="FJ26" s="354"/>
      <c r="FK26" s="354"/>
      <c r="FL26" s="354"/>
      <c r="FM26" s="354"/>
      <c r="FN26" s="354"/>
      <c r="FO26" s="354"/>
      <c r="FP26" s="354"/>
      <c r="FQ26" s="354"/>
      <c r="FR26" s="354"/>
      <c r="FS26" s="354"/>
      <c r="FT26" s="354"/>
      <c r="FU26" s="354"/>
      <c r="FV26" s="354"/>
      <c r="FW26" s="354"/>
      <c r="FX26" s="354"/>
      <c r="FY26" s="354"/>
      <c r="FZ26" s="354"/>
      <c r="GA26" s="354"/>
      <c r="GB26" s="354"/>
      <c r="GC26" s="354"/>
      <c r="GD26" s="354"/>
      <c r="GE26" s="354"/>
      <c r="GF26" s="354"/>
      <c r="GG26" s="354"/>
      <c r="GH26" s="354"/>
      <c r="GI26" s="354"/>
      <c r="GJ26" s="354"/>
      <c r="GK26" s="354"/>
      <c r="GL26" s="354"/>
      <c r="GM26" s="354"/>
      <c r="GN26" s="354"/>
      <c r="GO26" s="354"/>
      <c r="GP26" s="354"/>
      <c r="GQ26" s="354"/>
      <c r="GR26" s="354"/>
      <c r="GS26" s="354"/>
      <c r="GT26" s="354"/>
      <c r="GU26" s="354"/>
      <c r="GV26" s="354"/>
      <c r="GW26" s="354"/>
      <c r="GX26" s="354"/>
      <c r="GY26" s="354"/>
      <c r="GZ26" s="354"/>
      <c r="HA26" s="354"/>
      <c r="HB26" s="354"/>
      <c r="HC26" s="354"/>
      <c r="HD26" s="354"/>
      <c r="HE26" s="354"/>
      <c r="HF26" s="354"/>
      <c r="HG26" s="354"/>
      <c r="HH26" s="354"/>
      <c r="HI26" s="354"/>
      <c r="HJ26" s="354"/>
      <c r="HK26" s="354"/>
      <c r="HL26" s="354"/>
      <c r="HM26" s="354"/>
      <c r="HN26" s="354"/>
      <c r="HO26" s="354"/>
      <c r="HP26" s="354"/>
      <c r="HQ26" s="354"/>
      <c r="HR26" s="354"/>
      <c r="HS26" s="354"/>
      <c r="HT26" s="354"/>
      <c r="HU26" s="354"/>
      <c r="HV26" s="354"/>
      <c r="HW26" s="354"/>
      <c r="HX26" s="354"/>
      <c r="HY26" s="354"/>
      <c r="HZ26" s="354"/>
      <c r="IA26" s="354"/>
      <c r="IB26" s="354"/>
      <c r="IC26" s="354"/>
      <c r="ID26" s="354"/>
      <c r="IE26" s="354"/>
      <c r="IF26" s="354"/>
    </row>
    <row r="27" spans="1:245" s="355" customFormat="1" ht="21" customHeight="1">
      <c r="A27" s="345" t="s">
        <v>73</v>
      </c>
      <c r="B27" s="384">
        <v>2</v>
      </c>
      <c r="C27" s="384">
        <v>0</v>
      </c>
      <c r="D27" s="347">
        <v>2</v>
      </c>
      <c r="E27" s="385">
        <v>100</v>
      </c>
      <c r="F27" s="337"/>
      <c r="G27" s="384">
        <v>0</v>
      </c>
      <c r="H27" s="384">
        <v>0</v>
      </c>
      <c r="I27" s="347">
        <v>0</v>
      </c>
      <c r="J27" s="385">
        <v>0</v>
      </c>
      <c r="K27" s="349"/>
      <c r="L27" s="347">
        <v>2</v>
      </c>
      <c r="M27" s="353"/>
      <c r="N27" s="353"/>
      <c r="O27" s="353"/>
      <c r="P27" s="353"/>
      <c r="Q27" s="353"/>
      <c r="R27" s="353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  <c r="AS27" s="354"/>
      <c r="AT27" s="354"/>
      <c r="AU27" s="354"/>
      <c r="AV27" s="354"/>
      <c r="AW27" s="354"/>
      <c r="AX27" s="354"/>
      <c r="AY27" s="354"/>
      <c r="AZ27" s="354"/>
      <c r="BA27" s="354"/>
      <c r="BB27" s="354"/>
      <c r="BC27" s="354"/>
      <c r="BD27" s="354"/>
      <c r="BE27" s="354"/>
      <c r="BF27" s="354"/>
      <c r="BG27" s="354"/>
      <c r="BH27" s="354"/>
      <c r="BI27" s="354"/>
      <c r="BJ27" s="354"/>
      <c r="BK27" s="354"/>
      <c r="BL27" s="354"/>
      <c r="BM27" s="354"/>
      <c r="BN27" s="354"/>
      <c r="BO27" s="354"/>
      <c r="BP27" s="354"/>
      <c r="BQ27" s="354"/>
      <c r="BR27" s="354"/>
      <c r="BS27" s="354"/>
      <c r="BT27" s="354"/>
      <c r="BU27" s="354"/>
      <c r="BV27" s="354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4"/>
      <c r="CO27" s="354"/>
      <c r="CP27" s="354"/>
      <c r="CQ27" s="354"/>
      <c r="CR27" s="354"/>
      <c r="CS27" s="354"/>
      <c r="CT27" s="354"/>
      <c r="CU27" s="354"/>
      <c r="CV27" s="354"/>
      <c r="CW27" s="354"/>
      <c r="CX27" s="354"/>
      <c r="CY27" s="354"/>
      <c r="CZ27" s="354"/>
      <c r="DA27" s="354"/>
      <c r="DB27" s="354"/>
      <c r="DC27" s="354"/>
      <c r="DD27" s="354"/>
      <c r="DE27" s="354"/>
      <c r="DF27" s="354"/>
      <c r="DG27" s="354"/>
      <c r="DH27" s="354"/>
      <c r="DI27" s="354"/>
      <c r="DJ27" s="354"/>
      <c r="DK27" s="354"/>
      <c r="DL27" s="354"/>
      <c r="DM27" s="354"/>
      <c r="DN27" s="354"/>
      <c r="DO27" s="354"/>
      <c r="DP27" s="354"/>
      <c r="DQ27" s="354"/>
      <c r="DR27" s="354"/>
      <c r="DS27" s="354"/>
      <c r="DT27" s="354"/>
      <c r="DU27" s="354"/>
      <c r="DV27" s="354"/>
      <c r="DW27" s="354"/>
      <c r="DX27" s="354"/>
      <c r="DY27" s="354"/>
      <c r="DZ27" s="354"/>
      <c r="EA27" s="354"/>
      <c r="EB27" s="354"/>
      <c r="EC27" s="354"/>
      <c r="ED27" s="354"/>
      <c r="EE27" s="354"/>
      <c r="EF27" s="354"/>
      <c r="EG27" s="354"/>
      <c r="EH27" s="354"/>
      <c r="EI27" s="354"/>
      <c r="EJ27" s="354"/>
      <c r="EK27" s="354"/>
      <c r="EL27" s="354"/>
      <c r="EM27" s="354"/>
      <c r="EN27" s="354"/>
      <c r="EO27" s="354"/>
      <c r="EP27" s="354"/>
      <c r="EQ27" s="354"/>
      <c r="ER27" s="354"/>
      <c r="ES27" s="354"/>
      <c r="ET27" s="354"/>
      <c r="EU27" s="354"/>
      <c r="EV27" s="354"/>
      <c r="EW27" s="354"/>
      <c r="EX27" s="354"/>
      <c r="EY27" s="354"/>
      <c r="EZ27" s="354"/>
      <c r="FA27" s="354"/>
      <c r="FB27" s="354"/>
      <c r="FC27" s="354"/>
      <c r="FD27" s="354"/>
      <c r="FE27" s="354"/>
      <c r="FF27" s="354"/>
      <c r="FG27" s="354"/>
      <c r="FH27" s="354"/>
      <c r="FI27" s="354"/>
      <c r="FJ27" s="354"/>
      <c r="FK27" s="354"/>
      <c r="FL27" s="354"/>
      <c r="FM27" s="354"/>
      <c r="FN27" s="354"/>
      <c r="FO27" s="354"/>
      <c r="FP27" s="354"/>
      <c r="FQ27" s="354"/>
      <c r="FR27" s="354"/>
      <c r="FS27" s="354"/>
      <c r="FT27" s="354"/>
      <c r="FU27" s="354"/>
      <c r="FV27" s="354"/>
      <c r="FW27" s="354"/>
      <c r="FX27" s="354"/>
      <c r="FY27" s="354"/>
      <c r="FZ27" s="354"/>
      <c r="GA27" s="354"/>
      <c r="GB27" s="354"/>
      <c r="GC27" s="354"/>
      <c r="GD27" s="354"/>
      <c r="GE27" s="354"/>
      <c r="GF27" s="354"/>
      <c r="GG27" s="354"/>
      <c r="GH27" s="354"/>
      <c r="GI27" s="354"/>
      <c r="GJ27" s="354"/>
      <c r="GK27" s="354"/>
      <c r="GL27" s="354"/>
      <c r="GM27" s="354"/>
      <c r="GN27" s="354"/>
      <c r="GO27" s="354"/>
      <c r="GP27" s="354"/>
      <c r="GQ27" s="354"/>
      <c r="GR27" s="354"/>
      <c r="GS27" s="354"/>
      <c r="GT27" s="354"/>
      <c r="GU27" s="354"/>
      <c r="GV27" s="354"/>
      <c r="GW27" s="354"/>
      <c r="GX27" s="354"/>
      <c r="GY27" s="354"/>
      <c r="GZ27" s="354"/>
      <c r="HA27" s="354"/>
      <c r="HB27" s="354"/>
      <c r="HC27" s="354"/>
      <c r="HD27" s="354"/>
      <c r="HE27" s="354"/>
      <c r="HF27" s="354"/>
      <c r="HG27" s="354"/>
      <c r="HH27" s="354"/>
      <c r="HI27" s="354"/>
      <c r="HJ27" s="354"/>
      <c r="HK27" s="354"/>
      <c r="HL27" s="354"/>
      <c r="HM27" s="354"/>
      <c r="HN27" s="354"/>
      <c r="HO27" s="354"/>
      <c r="HP27" s="354"/>
      <c r="HQ27" s="354"/>
      <c r="HR27" s="354"/>
      <c r="HS27" s="354"/>
      <c r="HT27" s="354"/>
      <c r="HU27" s="354"/>
      <c r="HV27" s="354"/>
      <c r="HW27" s="354"/>
      <c r="HX27" s="354"/>
      <c r="HY27" s="354"/>
      <c r="HZ27" s="354"/>
      <c r="IA27" s="354"/>
      <c r="IB27" s="354"/>
      <c r="IC27" s="354"/>
      <c r="ID27" s="354"/>
      <c r="IE27" s="354"/>
      <c r="IF27" s="354"/>
      <c r="IG27" s="354"/>
      <c r="IH27" s="354"/>
      <c r="II27" s="354"/>
      <c r="IJ27" s="354"/>
      <c r="IK27" s="354"/>
    </row>
    <row r="28" spans="1:245" s="355" customFormat="1" ht="21" customHeight="1">
      <c r="A28" s="345" t="s">
        <v>74</v>
      </c>
      <c r="B28" s="384">
        <v>6</v>
      </c>
      <c r="C28" s="384">
        <v>3</v>
      </c>
      <c r="D28" s="347">
        <v>9</v>
      </c>
      <c r="E28" s="385">
        <v>100</v>
      </c>
      <c r="F28" s="337"/>
      <c r="G28" s="384">
        <v>0</v>
      </c>
      <c r="H28" s="384">
        <v>0</v>
      </c>
      <c r="I28" s="347">
        <v>0</v>
      </c>
      <c r="J28" s="385">
        <v>0</v>
      </c>
      <c r="K28" s="349"/>
      <c r="L28" s="347">
        <v>9</v>
      </c>
      <c r="M28" s="353"/>
      <c r="N28" s="353"/>
      <c r="O28" s="353"/>
      <c r="P28" s="353"/>
      <c r="Q28" s="353"/>
      <c r="R28" s="353"/>
      <c r="S28" s="354"/>
      <c r="T28" s="354"/>
      <c r="U28" s="354"/>
      <c r="V28" s="354"/>
      <c r="W28" s="354"/>
      <c r="X28" s="354"/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354"/>
      <c r="AM28" s="354"/>
      <c r="AN28" s="354"/>
      <c r="AO28" s="354"/>
      <c r="AP28" s="354"/>
      <c r="AQ28" s="354"/>
      <c r="AR28" s="354"/>
      <c r="AS28" s="354"/>
      <c r="AT28" s="354"/>
      <c r="AU28" s="354"/>
      <c r="AV28" s="354"/>
      <c r="AW28" s="354"/>
      <c r="AX28" s="354"/>
      <c r="AY28" s="354"/>
      <c r="AZ28" s="354"/>
      <c r="BA28" s="354"/>
      <c r="BB28" s="354"/>
      <c r="BC28" s="354"/>
      <c r="BD28" s="354"/>
      <c r="BE28" s="354"/>
      <c r="BF28" s="354"/>
      <c r="BG28" s="354"/>
      <c r="BH28" s="354"/>
      <c r="BI28" s="354"/>
      <c r="BJ28" s="354"/>
      <c r="BK28" s="354"/>
      <c r="BL28" s="354"/>
      <c r="BM28" s="354"/>
      <c r="BN28" s="354"/>
      <c r="BO28" s="354"/>
      <c r="BP28" s="354"/>
      <c r="BQ28" s="354"/>
      <c r="BR28" s="354"/>
      <c r="BS28" s="354"/>
      <c r="BT28" s="354"/>
      <c r="BU28" s="354"/>
      <c r="BV28" s="354"/>
      <c r="BW28" s="354"/>
      <c r="BX28" s="354"/>
      <c r="BY28" s="354"/>
      <c r="BZ28" s="354"/>
      <c r="CA28" s="354"/>
      <c r="CB28" s="354"/>
      <c r="CC28" s="354"/>
      <c r="CD28" s="354"/>
      <c r="CE28" s="354"/>
      <c r="CF28" s="354"/>
      <c r="CG28" s="354"/>
      <c r="CH28" s="354"/>
      <c r="CI28" s="354"/>
      <c r="CJ28" s="354"/>
      <c r="CK28" s="354"/>
      <c r="CL28" s="354"/>
      <c r="CM28" s="354"/>
      <c r="CN28" s="354"/>
      <c r="CO28" s="354"/>
      <c r="CP28" s="354"/>
      <c r="CQ28" s="354"/>
      <c r="CR28" s="354"/>
      <c r="CS28" s="354"/>
      <c r="CT28" s="354"/>
      <c r="CU28" s="354"/>
      <c r="CV28" s="354"/>
      <c r="CW28" s="354"/>
      <c r="CX28" s="354"/>
      <c r="CY28" s="354"/>
      <c r="CZ28" s="354"/>
      <c r="DA28" s="354"/>
      <c r="DB28" s="354"/>
      <c r="DC28" s="354"/>
      <c r="DD28" s="354"/>
      <c r="DE28" s="354"/>
      <c r="DF28" s="354"/>
      <c r="DG28" s="354"/>
      <c r="DH28" s="354"/>
      <c r="DI28" s="354"/>
      <c r="DJ28" s="354"/>
      <c r="DK28" s="354"/>
      <c r="DL28" s="354"/>
      <c r="DM28" s="354"/>
      <c r="DN28" s="354"/>
      <c r="DO28" s="354"/>
      <c r="DP28" s="354"/>
      <c r="DQ28" s="354"/>
      <c r="DR28" s="354"/>
      <c r="DS28" s="354"/>
      <c r="DT28" s="354"/>
      <c r="DU28" s="354"/>
      <c r="DV28" s="354"/>
      <c r="DW28" s="354"/>
      <c r="DX28" s="354"/>
      <c r="DY28" s="354"/>
      <c r="DZ28" s="354"/>
      <c r="EA28" s="354"/>
      <c r="EB28" s="354"/>
      <c r="EC28" s="354"/>
      <c r="ED28" s="354"/>
      <c r="EE28" s="354"/>
      <c r="EF28" s="354"/>
      <c r="EG28" s="354"/>
      <c r="EH28" s="354"/>
      <c r="EI28" s="354"/>
      <c r="EJ28" s="354"/>
      <c r="EK28" s="354"/>
      <c r="EL28" s="354"/>
      <c r="EM28" s="354"/>
      <c r="EN28" s="354"/>
      <c r="EO28" s="354"/>
      <c r="EP28" s="354"/>
      <c r="EQ28" s="354"/>
      <c r="ER28" s="354"/>
      <c r="ES28" s="354"/>
      <c r="ET28" s="354"/>
      <c r="EU28" s="354"/>
      <c r="EV28" s="354"/>
      <c r="EW28" s="354"/>
      <c r="EX28" s="354"/>
      <c r="EY28" s="354"/>
      <c r="EZ28" s="354"/>
      <c r="FA28" s="354"/>
      <c r="FB28" s="354"/>
      <c r="FC28" s="354"/>
      <c r="FD28" s="354"/>
      <c r="FE28" s="354"/>
      <c r="FF28" s="354"/>
      <c r="FG28" s="354"/>
      <c r="FH28" s="354"/>
      <c r="FI28" s="354"/>
      <c r="FJ28" s="354"/>
      <c r="FK28" s="354"/>
      <c r="FL28" s="354"/>
      <c r="FM28" s="354"/>
      <c r="FN28" s="354"/>
      <c r="FO28" s="354"/>
      <c r="FP28" s="354"/>
      <c r="FQ28" s="354"/>
      <c r="FR28" s="354"/>
      <c r="FS28" s="354"/>
      <c r="FT28" s="354"/>
      <c r="FU28" s="354"/>
      <c r="FV28" s="354"/>
      <c r="FW28" s="354"/>
      <c r="FX28" s="354"/>
      <c r="FY28" s="354"/>
      <c r="FZ28" s="354"/>
      <c r="GA28" s="354"/>
      <c r="GB28" s="354"/>
      <c r="GC28" s="354"/>
      <c r="GD28" s="354"/>
      <c r="GE28" s="354"/>
      <c r="GF28" s="354"/>
      <c r="GG28" s="354"/>
      <c r="GH28" s="354"/>
      <c r="GI28" s="354"/>
      <c r="GJ28" s="354"/>
      <c r="GK28" s="354"/>
      <c r="GL28" s="354"/>
      <c r="GM28" s="354"/>
      <c r="GN28" s="354"/>
      <c r="GO28" s="354"/>
      <c r="GP28" s="354"/>
      <c r="GQ28" s="354"/>
      <c r="GR28" s="354"/>
      <c r="GS28" s="354"/>
      <c r="GT28" s="354"/>
      <c r="GU28" s="354"/>
      <c r="GV28" s="354"/>
      <c r="GW28" s="354"/>
      <c r="GX28" s="354"/>
      <c r="GY28" s="354"/>
      <c r="GZ28" s="354"/>
      <c r="HA28" s="354"/>
      <c r="HB28" s="354"/>
      <c r="HC28" s="354"/>
      <c r="HD28" s="354"/>
      <c r="HE28" s="354"/>
      <c r="HF28" s="354"/>
      <c r="HG28" s="354"/>
      <c r="HH28" s="354"/>
      <c r="HI28" s="354"/>
      <c r="HJ28" s="354"/>
      <c r="HK28" s="354"/>
      <c r="HL28" s="354"/>
      <c r="HM28" s="354"/>
      <c r="HN28" s="354"/>
      <c r="HO28" s="354"/>
      <c r="HP28" s="354"/>
      <c r="HQ28" s="354"/>
      <c r="HR28" s="354"/>
      <c r="HS28" s="354"/>
      <c r="HT28" s="354"/>
      <c r="HU28" s="354"/>
      <c r="HV28" s="354"/>
      <c r="HW28" s="354"/>
      <c r="HX28" s="354"/>
      <c r="HY28" s="354"/>
      <c r="HZ28" s="354"/>
      <c r="IA28" s="354"/>
      <c r="IB28" s="354"/>
      <c r="IC28" s="354"/>
      <c r="ID28" s="354"/>
      <c r="IE28" s="354"/>
      <c r="IF28" s="354"/>
      <c r="IG28" s="354"/>
      <c r="IH28" s="354"/>
      <c r="II28" s="354"/>
      <c r="IJ28" s="354"/>
      <c r="IK28" s="354"/>
    </row>
    <row r="29" spans="1:245" s="359" customFormat="1" ht="21" customHeight="1">
      <c r="A29" s="345" t="s">
        <v>75</v>
      </c>
      <c r="B29" s="384">
        <v>5</v>
      </c>
      <c r="C29" s="384">
        <v>8</v>
      </c>
      <c r="D29" s="347">
        <v>13</v>
      </c>
      <c r="E29" s="385">
        <v>100</v>
      </c>
      <c r="F29" s="337"/>
      <c r="G29" s="384">
        <v>0</v>
      </c>
      <c r="H29" s="384">
        <v>0</v>
      </c>
      <c r="I29" s="347">
        <v>0</v>
      </c>
      <c r="J29" s="385">
        <v>0</v>
      </c>
      <c r="K29" s="349"/>
      <c r="L29" s="347">
        <v>13</v>
      </c>
      <c r="M29" s="353"/>
      <c r="N29" s="353"/>
      <c r="O29" s="353"/>
      <c r="P29" s="353"/>
      <c r="Q29" s="353"/>
      <c r="R29" s="353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  <c r="AL29" s="354"/>
      <c r="AM29" s="354"/>
      <c r="AN29" s="354"/>
      <c r="AO29" s="354"/>
      <c r="AP29" s="354"/>
      <c r="AQ29" s="354"/>
      <c r="AR29" s="354"/>
      <c r="AS29" s="354"/>
      <c r="AT29" s="354"/>
      <c r="AU29" s="354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4"/>
      <c r="BG29" s="354"/>
      <c r="BH29" s="354"/>
      <c r="BI29" s="354"/>
      <c r="BJ29" s="354"/>
      <c r="BK29" s="354"/>
      <c r="BL29" s="354"/>
      <c r="BM29" s="354"/>
      <c r="BN29" s="354"/>
      <c r="BO29" s="354"/>
      <c r="BP29" s="354"/>
      <c r="BQ29" s="354"/>
      <c r="BR29" s="354"/>
      <c r="BS29" s="354"/>
      <c r="BT29" s="354"/>
      <c r="BU29" s="354"/>
      <c r="BV29" s="354"/>
      <c r="BW29" s="354"/>
      <c r="BX29" s="354"/>
      <c r="BY29" s="354"/>
      <c r="BZ29" s="354"/>
      <c r="CA29" s="354"/>
      <c r="CB29" s="354"/>
      <c r="CC29" s="354"/>
      <c r="CD29" s="354"/>
      <c r="CE29" s="354"/>
      <c r="CF29" s="354"/>
      <c r="CG29" s="354"/>
      <c r="CH29" s="354"/>
      <c r="CI29" s="354"/>
      <c r="CJ29" s="354"/>
      <c r="CK29" s="354"/>
      <c r="CL29" s="354"/>
      <c r="CM29" s="354"/>
      <c r="CN29" s="354"/>
      <c r="CO29" s="354"/>
      <c r="CP29" s="354"/>
      <c r="CQ29" s="354"/>
      <c r="CR29" s="354"/>
      <c r="CS29" s="354"/>
      <c r="CT29" s="354"/>
      <c r="CU29" s="354"/>
      <c r="CV29" s="354"/>
      <c r="CW29" s="354"/>
      <c r="CX29" s="354"/>
      <c r="CY29" s="354"/>
      <c r="CZ29" s="354"/>
      <c r="DA29" s="354"/>
      <c r="DB29" s="354"/>
      <c r="DC29" s="354"/>
      <c r="DD29" s="354"/>
      <c r="DE29" s="354"/>
      <c r="DF29" s="354"/>
      <c r="DG29" s="354"/>
      <c r="DH29" s="354"/>
      <c r="DI29" s="354"/>
      <c r="DJ29" s="354"/>
      <c r="DK29" s="354"/>
      <c r="DL29" s="354"/>
      <c r="DM29" s="354"/>
      <c r="DN29" s="354"/>
      <c r="DO29" s="354"/>
      <c r="DP29" s="354"/>
      <c r="DQ29" s="354"/>
      <c r="DR29" s="354"/>
      <c r="DS29" s="354"/>
      <c r="DT29" s="354"/>
      <c r="DU29" s="354"/>
      <c r="DV29" s="354"/>
      <c r="DW29" s="354"/>
      <c r="DX29" s="354"/>
      <c r="DY29" s="354"/>
      <c r="DZ29" s="354"/>
      <c r="EA29" s="354"/>
      <c r="EB29" s="354"/>
      <c r="EC29" s="354"/>
      <c r="ED29" s="354"/>
      <c r="EE29" s="354"/>
      <c r="EF29" s="354"/>
      <c r="EG29" s="354"/>
      <c r="EH29" s="354"/>
      <c r="EI29" s="354"/>
      <c r="EJ29" s="354"/>
      <c r="EK29" s="354"/>
      <c r="EL29" s="354"/>
      <c r="EM29" s="354"/>
      <c r="EN29" s="354"/>
      <c r="EO29" s="354"/>
      <c r="EP29" s="354"/>
      <c r="EQ29" s="354"/>
      <c r="ER29" s="354"/>
      <c r="ES29" s="354"/>
      <c r="ET29" s="354"/>
      <c r="EU29" s="354"/>
      <c r="EV29" s="354"/>
      <c r="EW29" s="354"/>
      <c r="EX29" s="354"/>
      <c r="EY29" s="354"/>
      <c r="EZ29" s="354"/>
      <c r="FA29" s="354"/>
      <c r="FB29" s="354"/>
      <c r="FC29" s="354"/>
      <c r="FD29" s="354"/>
      <c r="FE29" s="354"/>
      <c r="FF29" s="354"/>
      <c r="FG29" s="354"/>
      <c r="FH29" s="354"/>
      <c r="FI29" s="354"/>
      <c r="FJ29" s="354"/>
      <c r="FK29" s="354"/>
      <c r="FL29" s="354"/>
      <c r="FM29" s="354"/>
      <c r="FN29" s="354"/>
      <c r="FO29" s="354"/>
      <c r="FP29" s="354"/>
      <c r="FQ29" s="354"/>
      <c r="FR29" s="354"/>
      <c r="FS29" s="354"/>
      <c r="FT29" s="354"/>
      <c r="FU29" s="354"/>
      <c r="FV29" s="354"/>
      <c r="FW29" s="354"/>
      <c r="FX29" s="354"/>
      <c r="FY29" s="354"/>
      <c r="FZ29" s="354"/>
      <c r="GA29" s="354"/>
      <c r="GB29" s="354"/>
      <c r="GC29" s="354"/>
      <c r="GD29" s="354"/>
      <c r="GE29" s="354"/>
      <c r="GF29" s="354"/>
      <c r="GG29" s="354"/>
      <c r="GH29" s="354"/>
      <c r="GI29" s="354"/>
      <c r="GJ29" s="354"/>
      <c r="GK29" s="354"/>
      <c r="GL29" s="354"/>
      <c r="GM29" s="354"/>
      <c r="GN29" s="354"/>
      <c r="GO29" s="354"/>
      <c r="GP29" s="354"/>
      <c r="GQ29" s="354"/>
      <c r="GR29" s="354"/>
      <c r="GS29" s="354"/>
      <c r="GT29" s="354"/>
      <c r="GU29" s="354"/>
      <c r="GV29" s="354"/>
      <c r="GW29" s="354"/>
      <c r="GX29" s="354"/>
      <c r="GY29" s="354"/>
      <c r="GZ29" s="354"/>
      <c r="HA29" s="354"/>
      <c r="HB29" s="354"/>
      <c r="HC29" s="354"/>
      <c r="HD29" s="354"/>
      <c r="HE29" s="354"/>
      <c r="HF29" s="354"/>
      <c r="HG29" s="354"/>
      <c r="HH29" s="354"/>
      <c r="HI29" s="354"/>
      <c r="HJ29" s="354"/>
      <c r="HK29" s="354"/>
      <c r="HL29" s="354"/>
      <c r="HM29" s="354"/>
      <c r="HN29" s="354"/>
      <c r="HO29" s="354"/>
      <c r="HP29" s="354"/>
      <c r="HQ29" s="354"/>
      <c r="HR29" s="354"/>
      <c r="HS29" s="354"/>
      <c r="HT29" s="354"/>
      <c r="HU29" s="354"/>
      <c r="HV29" s="354"/>
      <c r="HW29" s="354"/>
      <c r="HX29" s="354"/>
      <c r="HY29" s="354"/>
      <c r="HZ29" s="354"/>
      <c r="IA29" s="354"/>
      <c r="IB29" s="354"/>
      <c r="IC29" s="354"/>
      <c r="ID29" s="354"/>
      <c r="IE29" s="354"/>
      <c r="IF29" s="354"/>
      <c r="IG29" s="354"/>
      <c r="IH29" s="354"/>
      <c r="II29" s="354"/>
      <c r="IJ29" s="354"/>
      <c r="IK29" s="354"/>
    </row>
    <row r="30" spans="1:245" s="359" customFormat="1" ht="21" customHeight="1">
      <c r="A30" s="345" t="s">
        <v>76</v>
      </c>
      <c r="B30" s="384">
        <v>1</v>
      </c>
      <c r="C30" s="384">
        <v>2</v>
      </c>
      <c r="D30" s="347">
        <v>3</v>
      </c>
      <c r="E30" s="385">
        <v>100</v>
      </c>
      <c r="F30" s="337"/>
      <c r="G30" s="384">
        <v>0</v>
      </c>
      <c r="H30" s="384">
        <v>0</v>
      </c>
      <c r="I30" s="347">
        <v>0</v>
      </c>
      <c r="J30" s="385">
        <v>0</v>
      </c>
      <c r="K30" s="349"/>
      <c r="L30" s="347">
        <v>3</v>
      </c>
      <c r="M30" s="353"/>
      <c r="N30" s="353"/>
      <c r="O30" s="353"/>
      <c r="P30" s="353"/>
      <c r="Q30" s="353"/>
      <c r="R30" s="353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  <c r="AH30" s="354"/>
      <c r="AI30" s="354"/>
      <c r="AJ30" s="354"/>
      <c r="AK30" s="354"/>
      <c r="AL30" s="354"/>
      <c r="AM30" s="354"/>
      <c r="AN30" s="354"/>
      <c r="AO30" s="354"/>
      <c r="AP30" s="354"/>
      <c r="AQ30" s="354"/>
      <c r="AR30" s="354"/>
      <c r="AS30" s="354"/>
      <c r="AT30" s="354"/>
      <c r="AU30" s="354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4"/>
      <c r="BG30" s="354"/>
      <c r="BH30" s="354"/>
      <c r="BI30" s="354"/>
      <c r="BJ30" s="354"/>
      <c r="BK30" s="354"/>
      <c r="BL30" s="354"/>
      <c r="BM30" s="354"/>
      <c r="BN30" s="354"/>
      <c r="BO30" s="354"/>
      <c r="BP30" s="354"/>
      <c r="BQ30" s="354"/>
      <c r="BR30" s="354"/>
      <c r="BS30" s="354"/>
      <c r="BT30" s="354"/>
      <c r="BU30" s="354"/>
      <c r="BV30" s="354"/>
      <c r="BW30" s="354"/>
      <c r="BX30" s="354"/>
      <c r="BY30" s="354"/>
      <c r="BZ30" s="354"/>
      <c r="CA30" s="354"/>
      <c r="CB30" s="354"/>
      <c r="CC30" s="354"/>
      <c r="CD30" s="354"/>
      <c r="CE30" s="354"/>
      <c r="CF30" s="354"/>
      <c r="CG30" s="354"/>
      <c r="CH30" s="354"/>
      <c r="CI30" s="354"/>
      <c r="CJ30" s="354"/>
      <c r="CK30" s="354"/>
      <c r="CL30" s="354"/>
      <c r="CM30" s="354"/>
      <c r="CN30" s="354"/>
      <c r="CO30" s="354"/>
      <c r="CP30" s="354"/>
      <c r="CQ30" s="354"/>
      <c r="CR30" s="354"/>
      <c r="CS30" s="354"/>
      <c r="CT30" s="354"/>
      <c r="CU30" s="354"/>
      <c r="CV30" s="354"/>
      <c r="CW30" s="354"/>
      <c r="CX30" s="354"/>
      <c r="CY30" s="354"/>
      <c r="CZ30" s="354"/>
      <c r="DA30" s="354"/>
      <c r="DB30" s="354"/>
      <c r="DC30" s="354"/>
      <c r="DD30" s="354"/>
      <c r="DE30" s="354"/>
      <c r="DF30" s="354"/>
      <c r="DG30" s="354"/>
      <c r="DH30" s="354"/>
      <c r="DI30" s="354"/>
      <c r="DJ30" s="354"/>
      <c r="DK30" s="354"/>
      <c r="DL30" s="354"/>
      <c r="DM30" s="354"/>
      <c r="DN30" s="354"/>
      <c r="DO30" s="354"/>
      <c r="DP30" s="354"/>
      <c r="DQ30" s="354"/>
      <c r="DR30" s="354"/>
      <c r="DS30" s="354"/>
      <c r="DT30" s="354"/>
      <c r="DU30" s="354"/>
      <c r="DV30" s="354"/>
      <c r="DW30" s="354"/>
      <c r="DX30" s="354"/>
      <c r="DY30" s="354"/>
      <c r="DZ30" s="354"/>
      <c r="EA30" s="354"/>
      <c r="EB30" s="354"/>
      <c r="EC30" s="354"/>
      <c r="ED30" s="354"/>
      <c r="EE30" s="354"/>
      <c r="EF30" s="354"/>
      <c r="EG30" s="354"/>
      <c r="EH30" s="354"/>
      <c r="EI30" s="354"/>
      <c r="EJ30" s="354"/>
      <c r="EK30" s="354"/>
      <c r="EL30" s="354"/>
      <c r="EM30" s="354"/>
      <c r="EN30" s="354"/>
      <c r="EO30" s="354"/>
      <c r="EP30" s="354"/>
      <c r="EQ30" s="354"/>
      <c r="ER30" s="354"/>
      <c r="ES30" s="354"/>
      <c r="ET30" s="354"/>
      <c r="EU30" s="354"/>
      <c r="EV30" s="354"/>
      <c r="EW30" s="354"/>
      <c r="EX30" s="354"/>
      <c r="EY30" s="354"/>
      <c r="EZ30" s="354"/>
      <c r="FA30" s="354"/>
      <c r="FB30" s="354"/>
      <c r="FC30" s="354"/>
      <c r="FD30" s="354"/>
      <c r="FE30" s="354"/>
      <c r="FF30" s="354"/>
      <c r="FG30" s="354"/>
      <c r="FH30" s="354"/>
      <c r="FI30" s="354"/>
      <c r="FJ30" s="354"/>
      <c r="FK30" s="354"/>
      <c r="FL30" s="354"/>
      <c r="FM30" s="354"/>
      <c r="FN30" s="354"/>
      <c r="FO30" s="354"/>
      <c r="FP30" s="354"/>
      <c r="FQ30" s="354"/>
      <c r="FR30" s="354"/>
      <c r="FS30" s="354"/>
      <c r="FT30" s="354"/>
      <c r="FU30" s="354"/>
      <c r="FV30" s="354"/>
      <c r="FW30" s="354"/>
      <c r="FX30" s="354"/>
      <c r="FY30" s="354"/>
      <c r="FZ30" s="354"/>
      <c r="GA30" s="354"/>
      <c r="GB30" s="354"/>
      <c r="GC30" s="354"/>
      <c r="GD30" s="354"/>
      <c r="GE30" s="354"/>
      <c r="GF30" s="354"/>
      <c r="GG30" s="354"/>
      <c r="GH30" s="354"/>
      <c r="GI30" s="354"/>
      <c r="GJ30" s="354"/>
      <c r="GK30" s="354"/>
      <c r="GL30" s="354"/>
      <c r="GM30" s="354"/>
      <c r="GN30" s="354"/>
      <c r="GO30" s="354"/>
      <c r="GP30" s="354"/>
      <c r="GQ30" s="354"/>
      <c r="GR30" s="354"/>
      <c r="GS30" s="354"/>
      <c r="GT30" s="354"/>
      <c r="GU30" s="354"/>
      <c r="GV30" s="354"/>
      <c r="GW30" s="354"/>
      <c r="GX30" s="354"/>
      <c r="GY30" s="354"/>
      <c r="GZ30" s="354"/>
      <c r="HA30" s="354"/>
      <c r="HB30" s="354"/>
      <c r="HC30" s="354"/>
      <c r="HD30" s="354"/>
      <c r="HE30" s="354"/>
      <c r="HF30" s="354"/>
      <c r="HG30" s="354"/>
      <c r="HH30" s="354"/>
      <c r="HI30" s="354"/>
      <c r="HJ30" s="354"/>
      <c r="HK30" s="354"/>
      <c r="HL30" s="354"/>
      <c r="HM30" s="354"/>
      <c r="HN30" s="354"/>
      <c r="HO30" s="354"/>
      <c r="HP30" s="354"/>
      <c r="HQ30" s="354"/>
      <c r="HR30" s="354"/>
      <c r="HS30" s="354"/>
      <c r="HT30" s="354"/>
      <c r="HU30" s="354"/>
      <c r="HV30" s="354"/>
      <c r="HW30" s="354"/>
      <c r="HX30" s="354"/>
      <c r="HY30" s="354"/>
      <c r="HZ30" s="354"/>
      <c r="IA30" s="354"/>
      <c r="IB30" s="354"/>
      <c r="IC30" s="354"/>
      <c r="ID30" s="354"/>
      <c r="IE30" s="354"/>
      <c r="IF30" s="354"/>
      <c r="IG30" s="354"/>
      <c r="IH30" s="354"/>
      <c r="II30" s="354"/>
      <c r="IJ30" s="354"/>
      <c r="IK30" s="354"/>
    </row>
    <row r="31" spans="1:245" s="355" customFormat="1" ht="21" customHeight="1">
      <c r="A31" s="345" t="s">
        <v>77</v>
      </c>
      <c r="B31" s="384">
        <v>5</v>
      </c>
      <c r="C31" s="384">
        <v>2</v>
      </c>
      <c r="D31" s="347">
        <v>7</v>
      </c>
      <c r="E31" s="385">
        <v>87.5</v>
      </c>
      <c r="F31" s="337"/>
      <c r="G31" s="384">
        <v>1</v>
      </c>
      <c r="H31" s="384">
        <v>0</v>
      </c>
      <c r="I31" s="347">
        <v>1</v>
      </c>
      <c r="J31" s="385">
        <v>12.5</v>
      </c>
      <c r="K31" s="349"/>
      <c r="L31" s="347">
        <v>8</v>
      </c>
      <c r="M31" s="353"/>
      <c r="N31" s="353"/>
      <c r="O31" s="353"/>
      <c r="P31" s="353"/>
      <c r="Q31" s="353"/>
      <c r="R31" s="353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  <c r="AS31" s="354"/>
      <c r="AT31" s="354"/>
      <c r="AU31" s="354"/>
      <c r="AV31" s="354"/>
      <c r="AW31" s="354"/>
      <c r="AX31" s="354"/>
      <c r="AY31" s="354"/>
      <c r="AZ31" s="354"/>
      <c r="BA31" s="354"/>
      <c r="BB31" s="354"/>
      <c r="BC31" s="354"/>
      <c r="BD31" s="354"/>
      <c r="BE31" s="354"/>
      <c r="BF31" s="354"/>
      <c r="BG31" s="354"/>
      <c r="BH31" s="354"/>
      <c r="BI31" s="354"/>
      <c r="BJ31" s="354"/>
      <c r="BK31" s="354"/>
      <c r="BL31" s="354"/>
      <c r="BM31" s="354"/>
      <c r="BN31" s="354"/>
      <c r="BO31" s="354"/>
      <c r="BP31" s="354"/>
      <c r="BQ31" s="354"/>
      <c r="BR31" s="354"/>
      <c r="BS31" s="354"/>
      <c r="BT31" s="354"/>
      <c r="BU31" s="354"/>
      <c r="BV31" s="354"/>
      <c r="BW31" s="354"/>
      <c r="BX31" s="354"/>
      <c r="BY31" s="354"/>
      <c r="BZ31" s="354"/>
      <c r="CA31" s="354"/>
      <c r="CB31" s="354"/>
      <c r="CC31" s="354"/>
      <c r="CD31" s="354"/>
      <c r="CE31" s="354"/>
      <c r="CF31" s="354"/>
      <c r="CG31" s="354"/>
      <c r="CH31" s="354"/>
      <c r="CI31" s="354"/>
      <c r="CJ31" s="354"/>
      <c r="CK31" s="354"/>
      <c r="CL31" s="354"/>
      <c r="CM31" s="354"/>
      <c r="CN31" s="354"/>
      <c r="CO31" s="354"/>
      <c r="CP31" s="354"/>
      <c r="CQ31" s="354"/>
      <c r="CR31" s="354"/>
      <c r="CS31" s="354"/>
      <c r="CT31" s="354"/>
      <c r="CU31" s="354"/>
      <c r="CV31" s="354"/>
      <c r="CW31" s="354"/>
      <c r="CX31" s="354"/>
      <c r="CY31" s="354"/>
      <c r="CZ31" s="354"/>
      <c r="DA31" s="354"/>
      <c r="DB31" s="354"/>
      <c r="DC31" s="354"/>
      <c r="DD31" s="354"/>
      <c r="DE31" s="354"/>
      <c r="DF31" s="354"/>
      <c r="DG31" s="354"/>
      <c r="DH31" s="354"/>
      <c r="DI31" s="354"/>
      <c r="DJ31" s="354"/>
      <c r="DK31" s="354"/>
      <c r="DL31" s="354"/>
      <c r="DM31" s="354"/>
      <c r="DN31" s="354"/>
      <c r="DO31" s="354"/>
      <c r="DP31" s="354"/>
      <c r="DQ31" s="354"/>
      <c r="DR31" s="354"/>
      <c r="DS31" s="354"/>
      <c r="DT31" s="354"/>
      <c r="DU31" s="354"/>
      <c r="DV31" s="354"/>
      <c r="DW31" s="354"/>
      <c r="DX31" s="354"/>
      <c r="DY31" s="354"/>
      <c r="DZ31" s="354"/>
      <c r="EA31" s="354"/>
      <c r="EB31" s="354"/>
      <c r="EC31" s="354"/>
      <c r="ED31" s="354"/>
      <c r="EE31" s="354"/>
      <c r="EF31" s="354"/>
      <c r="EG31" s="354"/>
      <c r="EH31" s="354"/>
      <c r="EI31" s="354"/>
      <c r="EJ31" s="354"/>
      <c r="EK31" s="354"/>
      <c r="EL31" s="354"/>
      <c r="EM31" s="354"/>
      <c r="EN31" s="354"/>
      <c r="EO31" s="354"/>
      <c r="EP31" s="354"/>
      <c r="EQ31" s="354"/>
      <c r="ER31" s="354"/>
      <c r="ES31" s="354"/>
      <c r="ET31" s="354"/>
      <c r="EU31" s="354"/>
      <c r="EV31" s="354"/>
      <c r="EW31" s="354"/>
      <c r="EX31" s="354"/>
      <c r="EY31" s="354"/>
      <c r="EZ31" s="354"/>
      <c r="FA31" s="354"/>
      <c r="FB31" s="354"/>
      <c r="FC31" s="354"/>
      <c r="FD31" s="354"/>
      <c r="FE31" s="354"/>
      <c r="FF31" s="354"/>
      <c r="FG31" s="354"/>
      <c r="FH31" s="354"/>
      <c r="FI31" s="354"/>
      <c r="FJ31" s="354"/>
      <c r="FK31" s="354"/>
      <c r="FL31" s="354"/>
      <c r="FM31" s="354"/>
      <c r="FN31" s="354"/>
      <c r="FO31" s="354"/>
      <c r="FP31" s="354"/>
      <c r="FQ31" s="354"/>
      <c r="FR31" s="354"/>
      <c r="FS31" s="354"/>
      <c r="FT31" s="354"/>
      <c r="FU31" s="354"/>
      <c r="FV31" s="354"/>
      <c r="FW31" s="354"/>
      <c r="FX31" s="354"/>
      <c r="FY31" s="354"/>
      <c r="FZ31" s="354"/>
      <c r="GA31" s="354"/>
      <c r="GB31" s="354"/>
      <c r="GC31" s="354"/>
      <c r="GD31" s="354"/>
      <c r="GE31" s="354"/>
      <c r="GF31" s="354"/>
      <c r="GG31" s="354"/>
      <c r="GH31" s="354"/>
      <c r="GI31" s="354"/>
      <c r="GJ31" s="354"/>
      <c r="GK31" s="354"/>
      <c r="GL31" s="354"/>
      <c r="GM31" s="354"/>
      <c r="GN31" s="354"/>
      <c r="GO31" s="354"/>
      <c r="GP31" s="354"/>
      <c r="GQ31" s="354"/>
      <c r="GR31" s="354"/>
      <c r="GS31" s="354"/>
      <c r="GT31" s="354"/>
      <c r="GU31" s="354"/>
      <c r="GV31" s="354"/>
      <c r="GW31" s="354"/>
      <c r="GX31" s="354"/>
      <c r="GY31" s="354"/>
      <c r="GZ31" s="354"/>
      <c r="HA31" s="354"/>
      <c r="HB31" s="354"/>
      <c r="HC31" s="354"/>
      <c r="HD31" s="354"/>
      <c r="HE31" s="354"/>
      <c r="HF31" s="354"/>
      <c r="HG31" s="354"/>
      <c r="HH31" s="354"/>
      <c r="HI31" s="354"/>
      <c r="HJ31" s="354"/>
      <c r="HK31" s="354"/>
      <c r="HL31" s="354"/>
      <c r="HM31" s="354"/>
      <c r="HN31" s="354"/>
      <c r="HO31" s="354"/>
      <c r="HP31" s="354"/>
      <c r="HQ31" s="354"/>
      <c r="HR31" s="354"/>
      <c r="HS31" s="354"/>
      <c r="HT31" s="354"/>
      <c r="HU31" s="354"/>
      <c r="HV31" s="354"/>
      <c r="HW31" s="354"/>
      <c r="HX31" s="354"/>
      <c r="HY31" s="354"/>
      <c r="HZ31" s="354"/>
      <c r="IA31" s="354"/>
      <c r="IB31" s="354"/>
      <c r="IC31" s="354"/>
      <c r="ID31" s="354"/>
      <c r="IE31" s="354"/>
      <c r="IF31" s="354"/>
      <c r="IG31" s="354"/>
      <c r="IH31" s="354"/>
      <c r="II31" s="354"/>
      <c r="IJ31" s="354"/>
      <c r="IK31" s="354"/>
    </row>
    <row r="32" spans="1:245" s="355" customFormat="1" ht="21" customHeight="1">
      <c r="A32" s="345" t="s">
        <v>78</v>
      </c>
      <c r="B32" s="384">
        <v>7</v>
      </c>
      <c r="C32" s="384">
        <v>1</v>
      </c>
      <c r="D32" s="347">
        <v>8</v>
      </c>
      <c r="E32" s="385">
        <v>88.888888888888886</v>
      </c>
      <c r="F32" s="337"/>
      <c r="G32" s="384">
        <v>1</v>
      </c>
      <c r="H32" s="384">
        <v>0</v>
      </c>
      <c r="I32" s="347">
        <v>1</v>
      </c>
      <c r="J32" s="385">
        <v>11.111111111111111</v>
      </c>
      <c r="K32" s="349"/>
      <c r="L32" s="347">
        <v>9</v>
      </c>
      <c r="M32" s="353"/>
      <c r="N32" s="353"/>
      <c r="O32" s="353"/>
      <c r="P32" s="353"/>
      <c r="Q32" s="353"/>
      <c r="R32" s="353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  <c r="AZ32" s="354"/>
      <c r="BA32" s="354"/>
      <c r="BB32" s="354"/>
      <c r="BC32" s="354"/>
      <c r="BD32" s="354"/>
      <c r="BE32" s="354"/>
      <c r="BF32" s="354"/>
      <c r="BG32" s="354"/>
      <c r="BH32" s="354"/>
      <c r="BI32" s="354"/>
      <c r="BJ32" s="354"/>
      <c r="BK32" s="354"/>
      <c r="BL32" s="354"/>
      <c r="BM32" s="354"/>
      <c r="BN32" s="354"/>
      <c r="BO32" s="354"/>
      <c r="BP32" s="354"/>
      <c r="BQ32" s="354"/>
      <c r="BR32" s="354"/>
      <c r="BS32" s="354"/>
      <c r="BT32" s="354"/>
      <c r="BU32" s="354"/>
      <c r="BV32" s="354"/>
      <c r="BW32" s="354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354"/>
      <c r="CR32" s="354"/>
      <c r="CS32" s="354"/>
      <c r="CT32" s="354"/>
      <c r="CU32" s="354"/>
      <c r="CV32" s="354"/>
      <c r="CW32" s="354"/>
      <c r="CX32" s="354"/>
      <c r="CY32" s="354"/>
      <c r="CZ32" s="354"/>
      <c r="DA32" s="354"/>
      <c r="DB32" s="354"/>
      <c r="DC32" s="354"/>
      <c r="DD32" s="354"/>
      <c r="DE32" s="354"/>
      <c r="DF32" s="354"/>
      <c r="DG32" s="354"/>
      <c r="DH32" s="354"/>
      <c r="DI32" s="354"/>
      <c r="DJ32" s="354"/>
      <c r="DK32" s="354"/>
      <c r="DL32" s="354"/>
      <c r="DM32" s="354"/>
      <c r="DN32" s="354"/>
      <c r="DO32" s="354"/>
      <c r="DP32" s="354"/>
      <c r="DQ32" s="354"/>
      <c r="DR32" s="354"/>
      <c r="DS32" s="354"/>
      <c r="DT32" s="354"/>
      <c r="DU32" s="354"/>
      <c r="DV32" s="354"/>
      <c r="DW32" s="354"/>
      <c r="DX32" s="354"/>
      <c r="DY32" s="354"/>
      <c r="DZ32" s="354"/>
      <c r="EA32" s="354"/>
      <c r="EB32" s="354"/>
      <c r="EC32" s="354"/>
      <c r="ED32" s="354"/>
      <c r="EE32" s="354"/>
      <c r="EF32" s="354"/>
      <c r="EG32" s="354"/>
      <c r="EH32" s="354"/>
      <c r="EI32" s="354"/>
      <c r="EJ32" s="354"/>
      <c r="EK32" s="354"/>
      <c r="EL32" s="354"/>
      <c r="EM32" s="354"/>
      <c r="EN32" s="354"/>
      <c r="EO32" s="354"/>
      <c r="EP32" s="354"/>
      <c r="EQ32" s="354"/>
      <c r="ER32" s="354"/>
      <c r="ES32" s="354"/>
      <c r="ET32" s="354"/>
      <c r="EU32" s="354"/>
      <c r="EV32" s="354"/>
      <c r="EW32" s="354"/>
      <c r="EX32" s="354"/>
      <c r="EY32" s="354"/>
      <c r="EZ32" s="354"/>
      <c r="FA32" s="354"/>
      <c r="FB32" s="354"/>
      <c r="FC32" s="354"/>
      <c r="FD32" s="354"/>
      <c r="FE32" s="354"/>
      <c r="FF32" s="354"/>
      <c r="FG32" s="354"/>
      <c r="FH32" s="354"/>
      <c r="FI32" s="354"/>
      <c r="FJ32" s="354"/>
      <c r="FK32" s="354"/>
      <c r="FL32" s="354"/>
      <c r="FM32" s="354"/>
      <c r="FN32" s="354"/>
      <c r="FO32" s="354"/>
      <c r="FP32" s="354"/>
      <c r="FQ32" s="354"/>
      <c r="FR32" s="354"/>
      <c r="FS32" s="354"/>
      <c r="FT32" s="354"/>
      <c r="FU32" s="354"/>
      <c r="FV32" s="354"/>
      <c r="FW32" s="354"/>
      <c r="FX32" s="354"/>
      <c r="FY32" s="354"/>
      <c r="FZ32" s="354"/>
      <c r="GA32" s="354"/>
      <c r="GB32" s="354"/>
      <c r="GC32" s="354"/>
      <c r="GD32" s="354"/>
      <c r="GE32" s="354"/>
      <c r="GF32" s="354"/>
      <c r="GG32" s="354"/>
      <c r="GH32" s="354"/>
      <c r="GI32" s="354"/>
      <c r="GJ32" s="354"/>
      <c r="GK32" s="354"/>
      <c r="GL32" s="354"/>
      <c r="GM32" s="354"/>
      <c r="GN32" s="354"/>
      <c r="GO32" s="354"/>
      <c r="GP32" s="354"/>
      <c r="GQ32" s="354"/>
      <c r="GR32" s="354"/>
      <c r="GS32" s="354"/>
      <c r="GT32" s="354"/>
      <c r="GU32" s="354"/>
      <c r="GV32" s="354"/>
      <c r="GW32" s="354"/>
      <c r="GX32" s="354"/>
      <c r="GY32" s="354"/>
      <c r="GZ32" s="354"/>
      <c r="HA32" s="354"/>
      <c r="HB32" s="354"/>
      <c r="HC32" s="354"/>
      <c r="HD32" s="354"/>
      <c r="HE32" s="354"/>
      <c r="HF32" s="354"/>
      <c r="HG32" s="354"/>
      <c r="HH32" s="354"/>
      <c r="HI32" s="354"/>
      <c r="HJ32" s="354"/>
      <c r="HK32" s="354"/>
      <c r="HL32" s="354"/>
      <c r="HM32" s="354"/>
      <c r="HN32" s="354"/>
      <c r="HO32" s="354"/>
      <c r="HP32" s="354"/>
      <c r="HQ32" s="354"/>
      <c r="HR32" s="354"/>
      <c r="HS32" s="354"/>
      <c r="HT32" s="354"/>
      <c r="HU32" s="354"/>
      <c r="HV32" s="354"/>
      <c r="HW32" s="354"/>
      <c r="HX32" s="354"/>
      <c r="HY32" s="354"/>
      <c r="HZ32" s="354"/>
      <c r="IA32" s="354"/>
      <c r="IB32" s="354"/>
      <c r="IC32" s="354"/>
      <c r="ID32" s="354"/>
      <c r="IE32" s="354"/>
      <c r="IF32" s="354"/>
      <c r="IG32" s="354"/>
      <c r="IH32" s="354"/>
      <c r="II32" s="354"/>
      <c r="IJ32" s="354"/>
      <c r="IK32" s="354"/>
    </row>
    <row r="33" spans="1:245" s="355" customFormat="1" ht="21" customHeight="1">
      <c r="A33" s="345" t="s">
        <v>79</v>
      </c>
      <c r="B33" s="384">
        <v>3</v>
      </c>
      <c r="C33" s="384">
        <v>5</v>
      </c>
      <c r="D33" s="347">
        <v>8</v>
      </c>
      <c r="E33" s="385">
        <v>80</v>
      </c>
      <c r="F33" s="337"/>
      <c r="G33" s="384">
        <v>1</v>
      </c>
      <c r="H33" s="384">
        <v>1</v>
      </c>
      <c r="I33" s="347">
        <v>2</v>
      </c>
      <c r="J33" s="385">
        <v>20</v>
      </c>
      <c r="K33" s="349"/>
      <c r="L33" s="347">
        <v>10</v>
      </c>
      <c r="M33" s="353"/>
      <c r="N33" s="353"/>
      <c r="O33" s="353"/>
      <c r="P33" s="353"/>
      <c r="Q33" s="353"/>
      <c r="R33" s="353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  <c r="AL33" s="354"/>
      <c r="AM33" s="354"/>
      <c r="AN33" s="354"/>
      <c r="AO33" s="354"/>
      <c r="AP33" s="354"/>
      <c r="AQ33" s="354"/>
      <c r="AR33" s="354"/>
      <c r="AS33" s="354"/>
      <c r="AT33" s="354"/>
      <c r="AU33" s="354"/>
      <c r="AV33" s="354"/>
      <c r="AW33" s="354"/>
      <c r="AX33" s="354"/>
      <c r="AY33" s="354"/>
      <c r="AZ33" s="354"/>
      <c r="BA33" s="354"/>
      <c r="BB33" s="354"/>
      <c r="BC33" s="354"/>
      <c r="BD33" s="354"/>
      <c r="BE33" s="354"/>
      <c r="BF33" s="354"/>
      <c r="BG33" s="354"/>
      <c r="BH33" s="354"/>
      <c r="BI33" s="354"/>
      <c r="BJ33" s="354"/>
      <c r="BK33" s="354"/>
      <c r="BL33" s="354"/>
      <c r="BM33" s="354"/>
      <c r="BN33" s="354"/>
      <c r="BO33" s="354"/>
      <c r="BP33" s="354"/>
      <c r="BQ33" s="354"/>
      <c r="BR33" s="354"/>
      <c r="BS33" s="354"/>
      <c r="BT33" s="354"/>
      <c r="BU33" s="354"/>
      <c r="BV33" s="354"/>
      <c r="BW33" s="354"/>
      <c r="BX33" s="354"/>
      <c r="BY33" s="354"/>
      <c r="BZ33" s="354"/>
      <c r="CA33" s="354"/>
      <c r="CB33" s="354"/>
      <c r="CC33" s="354"/>
      <c r="CD33" s="354"/>
      <c r="CE33" s="354"/>
      <c r="CF33" s="354"/>
      <c r="CG33" s="354"/>
      <c r="CH33" s="354"/>
      <c r="CI33" s="354"/>
      <c r="CJ33" s="354"/>
      <c r="CK33" s="354"/>
      <c r="CL33" s="354"/>
      <c r="CM33" s="354"/>
      <c r="CN33" s="354"/>
      <c r="CO33" s="354"/>
      <c r="CP33" s="354"/>
      <c r="CQ33" s="354"/>
      <c r="CR33" s="354"/>
      <c r="CS33" s="354"/>
      <c r="CT33" s="354"/>
      <c r="CU33" s="354"/>
      <c r="CV33" s="354"/>
      <c r="CW33" s="354"/>
      <c r="CX33" s="354"/>
      <c r="CY33" s="354"/>
      <c r="CZ33" s="354"/>
      <c r="DA33" s="354"/>
      <c r="DB33" s="354"/>
      <c r="DC33" s="354"/>
      <c r="DD33" s="354"/>
      <c r="DE33" s="354"/>
      <c r="DF33" s="354"/>
      <c r="DG33" s="354"/>
      <c r="DH33" s="354"/>
      <c r="DI33" s="354"/>
      <c r="DJ33" s="354"/>
      <c r="DK33" s="354"/>
      <c r="DL33" s="354"/>
      <c r="DM33" s="354"/>
      <c r="DN33" s="354"/>
      <c r="DO33" s="354"/>
      <c r="DP33" s="354"/>
      <c r="DQ33" s="354"/>
      <c r="DR33" s="354"/>
      <c r="DS33" s="354"/>
      <c r="DT33" s="354"/>
      <c r="DU33" s="354"/>
      <c r="DV33" s="354"/>
      <c r="DW33" s="354"/>
      <c r="DX33" s="354"/>
      <c r="DY33" s="354"/>
      <c r="DZ33" s="354"/>
      <c r="EA33" s="354"/>
      <c r="EB33" s="354"/>
      <c r="EC33" s="354"/>
      <c r="ED33" s="354"/>
      <c r="EE33" s="354"/>
      <c r="EF33" s="354"/>
      <c r="EG33" s="354"/>
      <c r="EH33" s="354"/>
      <c r="EI33" s="354"/>
      <c r="EJ33" s="354"/>
      <c r="EK33" s="354"/>
      <c r="EL33" s="354"/>
      <c r="EM33" s="354"/>
      <c r="EN33" s="354"/>
      <c r="EO33" s="354"/>
      <c r="EP33" s="354"/>
      <c r="EQ33" s="354"/>
      <c r="ER33" s="354"/>
      <c r="ES33" s="354"/>
      <c r="ET33" s="354"/>
      <c r="EU33" s="354"/>
      <c r="EV33" s="354"/>
      <c r="EW33" s="354"/>
      <c r="EX33" s="354"/>
      <c r="EY33" s="354"/>
      <c r="EZ33" s="354"/>
      <c r="FA33" s="354"/>
      <c r="FB33" s="354"/>
      <c r="FC33" s="354"/>
      <c r="FD33" s="354"/>
      <c r="FE33" s="354"/>
      <c r="FF33" s="354"/>
      <c r="FG33" s="354"/>
      <c r="FH33" s="354"/>
      <c r="FI33" s="354"/>
      <c r="FJ33" s="354"/>
      <c r="FK33" s="354"/>
      <c r="FL33" s="354"/>
      <c r="FM33" s="354"/>
      <c r="FN33" s="354"/>
      <c r="FO33" s="354"/>
      <c r="FP33" s="354"/>
      <c r="FQ33" s="354"/>
      <c r="FR33" s="354"/>
      <c r="FS33" s="354"/>
      <c r="FT33" s="354"/>
      <c r="FU33" s="354"/>
      <c r="FV33" s="354"/>
      <c r="FW33" s="354"/>
      <c r="FX33" s="354"/>
      <c r="FY33" s="354"/>
      <c r="FZ33" s="354"/>
      <c r="GA33" s="354"/>
      <c r="GB33" s="354"/>
      <c r="GC33" s="354"/>
      <c r="GD33" s="354"/>
      <c r="GE33" s="354"/>
      <c r="GF33" s="354"/>
      <c r="GG33" s="354"/>
      <c r="GH33" s="354"/>
      <c r="GI33" s="354"/>
      <c r="GJ33" s="354"/>
      <c r="GK33" s="354"/>
      <c r="GL33" s="354"/>
      <c r="GM33" s="354"/>
      <c r="GN33" s="354"/>
      <c r="GO33" s="354"/>
      <c r="GP33" s="354"/>
      <c r="GQ33" s="354"/>
      <c r="GR33" s="354"/>
      <c r="GS33" s="354"/>
      <c r="GT33" s="354"/>
      <c r="GU33" s="354"/>
      <c r="GV33" s="354"/>
      <c r="GW33" s="354"/>
      <c r="GX33" s="354"/>
      <c r="GY33" s="354"/>
      <c r="GZ33" s="354"/>
      <c r="HA33" s="354"/>
      <c r="HB33" s="354"/>
      <c r="HC33" s="354"/>
      <c r="HD33" s="354"/>
      <c r="HE33" s="354"/>
      <c r="HF33" s="354"/>
      <c r="HG33" s="354"/>
      <c r="HH33" s="354"/>
      <c r="HI33" s="354"/>
      <c r="HJ33" s="354"/>
      <c r="HK33" s="354"/>
      <c r="HL33" s="354"/>
      <c r="HM33" s="354"/>
      <c r="HN33" s="354"/>
      <c r="HO33" s="354"/>
      <c r="HP33" s="354"/>
      <c r="HQ33" s="354"/>
      <c r="HR33" s="354"/>
      <c r="HS33" s="354"/>
      <c r="HT33" s="354"/>
      <c r="HU33" s="354"/>
      <c r="HV33" s="354"/>
      <c r="HW33" s="354"/>
      <c r="HX33" s="354"/>
      <c r="HY33" s="354"/>
      <c r="HZ33" s="354"/>
      <c r="IA33" s="354"/>
      <c r="IB33" s="354"/>
      <c r="IC33" s="354"/>
      <c r="ID33" s="354"/>
      <c r="IE33" s="354"/>
      <c r="IF33" s="354"/>
      <c r="IG33" s="354"/>
      <c r="IH33" s="354"/>
      <c r="II33" s="354"/>
      <c r="IJ33" s="354"/>
      <c r="IK33" s="354"/>
    </row>
    <row r="34" spans="1:245" s="355" customFormat="1" ht="21" customHeight="1">
      <c r="A34" s="345" t="s">
        <v>80</v>
      </c>
      <c r="B34" s="384">
        <v>3</v>
      </c>
      <c r="C34" s="384">
        <v>5</v>
      </c>
      <c r="D34" s="347">
        <v>8</v>
      </c>
      <c r="E34" s="385">
        <v>88.888888888888886</v>
      </c>
      <c r="F34" s="337"/>
      <c r="G34" s="384">
        <v>0</v>
      </c>
      <c r="H34" s="384">
        <v>1</v>
      </c>
      <c r="I34" s="347">
        <v>1</v>
      </c>
      <c r="J34" s="385">
        <v>11.111111111111111</v>
      </c>
      <c r="K34" s="349"/>
      <c r="L34" s="347">
        <v>9</v>
      </c>
      <c r="M34" s="353"/>
      <c r="N34" s="353"/>
      <c r="O34" s="353"/>
      <c r="P34" s="353"/>
      <c r="Q34" s="353"/>
      <c r="R34" s="353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  <c r="AS34" s="35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4"/>
      <c r="BG34" s="354"/>
      <c r="BH34" s="354"/>
      <c r="BI34" s="354"/>
      <c r="BJ34" s="354"/>
      <c r="BK34" s="354"/>
      <c r="BL34" s="354"/>
      <c r="BM34" s="354"/>
      <c r="BN34" s="354"/>
      <c r="BO34" s="354"/>
      <c r="BP34" s="354"/>
      <c r="BQ34" s="354"/>
      <c r="BR34" s="354"/>
      <c r="BS34" s="354"/>
      <c r="BT34" s="354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4"/>
      <c r="CJ34" s="354"/>
      <c r="CK34" s="354"/>
      <c r="CL34" s="354"/>
      <c r="CM34" s="354"/>
      <c r="CN34" s="354"/>
      <c r="CO34" s="354"/>
      <c r="CP34" s="354"/>
      <c r="CQ34" s="354"/>
      <c r="CR34" s="354"/>
      <c r="CS34" s="354"/>
      <c r="CT34" s="354"/>
      <c r="CU34" s="354"/>
      <c r="CV34" s="354"/>
      <c r="CW34" s="354"/>
      <c r="CX34" s="354"/>
      <c r="CY34" s="354"/>
      <c r="CZ34" s="354"/>
      <c r="DA34" s="354"/>
      <c r="DB34" s="354"/>
      <c r="DC34" s="354"/>
      <c r="DD34" s="354"/>
      <c r="DE34" s="354"/>
      <c r="DF34" s="354"/>
      <c r="DG34" s="354"/>
      <c r="DH34" s="354"/>
      <c r="DI34" s="354"/>
      <c r="DJ34" s="354"/>
      <c r="DK34" s="354"/>
      <c r="DL34" s="354"/>
      <c r="DM34" s="354"/>
      <c r="DN34" s="354"/>
      <c r="DO34" s="354"/>
      <c r="DP34" s="354"/>
      <c r="DQ34" s="354"/>
      <c r="DR34" s="354"/>
      <c r="DS34" s="354"/>
      <c r="DT34" s="354"/>
      <c r="DU34" s="354"/>
      <c r="DV34" s="354"/>
      <c r="DW34" s="354"/>
      <c r="DX34" s="354"/>
      <c r="DY34" s="354"/>
      <c r="DZ34" s="354"/>
      <c r="EA34" s="354"/>
      <c r="EB34" s="354"/>
      <c r="EC34" s="354"/>
      <c r="ED34" s="354"/>
      <c r="EE34" s="354"/>
      <c r="EF34" s="354"/>
      <c r="EG34" s="354"/>
      <c r="EH34" s="354"/>
      <c r="EI34" s="354"/>
      <c r="EJ34" s="354"/>
      <c r="EK34" s="354"/>
      <c r="EL34" s="354"/>
      <c r="EM34" s="354"/>
      <c r="EN34" s="354"/>
      <c r="EO34" s="354"/>
      <c r="EP34" s="354"/>
      <c r="EQ34" s="354"/>
      <c r="ER34" s="354"/>
      <c r="ES34" s="354"/>
      <c r="ET34" s="354"/>
      <c r="EU34" s="354"/>
      <c r="EV34" s="354"/>
      <c r="EW34" s="354"/>
      <c r="EX34" s="354"/>
      <c r="EY34" s="354"/>
      <c r="EZ34" s="354"/>
      <c r="FA34" s="354"/>
      <c r="FB34" s="354"/>
      <c r="FC34" s="354"/>
      <c r="FD34" s="354"/>
      <c r="FE34" s="354"/>
      <c r="FF34" s="354"/>
      <c r="FG34" s="354"/>
      <c r="FH34" s="354"/>
      <c r="FI34" s="354"/>
      <c r="FJ34" s="354"/>
      <c r="FK34" s="354"/>
      <c r="FL34" s="354"/>
      <c r="FM34" s="354"/>
      <c r="FN34" s="354"/>
      <c r="FO34" s="354"/>
      <c r="FP34" s="354"/>
      <c r="FQ34" s="354"/>
      <c r="FR34" s="354"/>
      <c r="FS34" s="354"/>
      <c r="FT34" s="354"/>
      <c r="FU34" s="354"/>
      <c r="FV34" s="354"/>
      <c r="FW34" s="354"/>
      <c r="FX34" s="354"/>
      <c r="FY34" s="354"/>
      <c r="FZ34" s="354"/>
      <c r="GA34" s="354"/>
      <c r="GB34" s="354"/>
      <c r="GC34" s="354"/>
      <c r="GD34" s="354"/>
      <c r="GE34" s="354"/>
      <c r="GF34" s="354"/>
      <c r="GG34" s="354"/>
      <c r="GH34" s="354"/>
      <c r="GI34" s="354"/>
      <c r="GJ34" s="354"/>
      <c r="GK34" s="354"/>
      <c r="GL34" s="354"/>
      <c r="GM34" s="354"/>
      <c r="GN34" s="354"/>
      <c r="GO34" s="354"/>
      <c r="GP34" s="354"/>
      <c r="GQ34" s="354"/>
      <c r="GR34" s="354"/>
      <c r="GS34" s="354"/>
      <c r="GT34" s="354"/>
      <c r="GU34" s="354"/>
      <c r="GV34" s="354"/>
      <c r="GW34" s="354"/>
      <c r="GX34" s="354"/>
      <c r="GY34" s="354"/>
      <c r="GZ34" s="354"/>
      <c r="HA34" s="354"/>
      <c r="HB34" s="354"/>
      <c r="HC34" s="354"/>
      <c r="HD34" s="354"/>
      <c r="HE34" s="354"/>
      <c r="HF34" s="354"/>
      <c r="HG34" s="354"/>
      <c r="HH34" s="354"/>
      <c r="HI34" s="354"/>
      <c r="HJ34" s="354"/>
      <c r="HK34" s="354"/>
      <c r="HL34" s="354"/>
      <c r="HM34" s="354"/>
      <c r="HN34" s="354"/>
      <c r="HO34" s="354"/>
      <c r="HP34" s="354"/>
      <c r="HQ34" s="354"/>
      <c r="HR34" s="354"/>
      <c r="HS34" s="354"/>
      <c r="HT34" s="354"/>
      <c r="HU34" s="354"/>
      <c r="HV34" s="354"/>
      <c r="HW34" s="354"/>
      <c r="HX34" s="354"/>
      <c r="HY34" s="354"/>
      <c r="HZ34" s="354"/>
      <c r="IA34" s="354"/>
      <c r="IB34" s="354"/>
      <c r="IC34" s="354"/>
      <c r="ID34" s="354"/>
      <c r="IE34" s="354"/>
      <c r="IF34" s="354"/>
      <c r="IG34" s="354"/>
      <c r="IH34" s="354"/>
      <c r="II34" s="354"/>
      <c r="IJ34" s="354"/>
      <c r="IK34" s="354"/>
    </row>
    <row r="35" spans="1:245" s="355" customFormat="1" ht="21" customHeight="1">
      <c r="A35" s="345" t="s">
        <v>81</v>
      </c>
      <c r="B35" s="384">
        <v>4</v>
      </c>
      <c r="C35" s="384">
        <v>7</v>
      </c>
      <c r="D35" s="347">
        <v>11</v>
      </c>
      <c r="E35" s="385">
        <v>91.666666666666671</v>
      </c>
      <c r="F35" s="337"/>
      <c r="G35" s="384">
        <v>1</v>
      </c>
      <c r="H35" s="384">
        <v>0</v>
      </c>
      <c r="I35" s="347">
        <v>1</v>
      </c>
      <c r="J35" s="385">
        <v>8.3333333333333339</v>
      </c>
      <c r="K35" s="349"/>
      <c r="L35" s="347">
        <v>12</v>
      </c>
      <c r="M35" s="353"/>
      <c r="N35" s="353"/>
      <c r="O35" s="353"/>
      <c r="P35" s="353"/>
      <c r="Q35" s="353"/>
      <c r="R35" s="353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  <c r="AZ35" s="354"/>
      <c r="BA35" s="354"/>
      <c r="BB35" s="354"/>
      <c r="BC35" s="354"/>
      <c r="BD35" s="354"/>
      <c r="BE35" s="354"/>
      <c r="BF35" s="354"/>
      <c r="BG35" s="354"/>
      <c r="BH35" s="354"/>
      <c r="BI35" s="354"/>
      <c r="BJ35" s="354"/>
      <c r="BK35" s="354"/>
      <c r="BL35" s="354"/>
      <c r="BM35" s="354"/>
      <c r="BN35" s="354"/>
      <c r="BO35" s="354"/>
      <c r="BP35" s="354"/>
      <c r="BQ35" s="354"/>
      <c r="BR35" s="354"/>
      <c r="BS35" s="354"/>
      <c r="BT35" s="354"/>
      <c r="BU35" s="354"/>
      <c r="BV35" s="354"/>
      <c r="BW35" s="354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354"/>
      <c r="CO35" s="354"/>
      <c r="CP35" s="354"/>
      <c r="CQ35" s="354"/>
      <c r="CR35" s="354"/>
      <c r="CS35" s="354"/>
      <c r="CT35" s="354"/>
      <c r="CU35" s="354"/>
      <c r="CV35" s="354"/>
      <c r="CW35" s="354"/>
      <c r="CX35" s="354"/>
      <c r="CY35" s="354"/>
      <c r="CZ35" s="354"/>
      <c r="DA35" s="354"/>
      <c r="DB35" s="354"/>
      <c r="DC35" s="354"/>
      <c r="DD35" s="354"/>
      <c r="DE35" s="354"/>
      <c r="DF35" s="354"/>
      <c r="DG35" s="354"/>
      <c r="DH35" s="354"/>
      <c r="DI35" s="354"/>
      <c r="DJ35" s="354"/>
      <c r="DK35" s="354"/>
      <c r="DL35" s="354"/>
      <c r="DM35" s="354"/>
      <c r="DN35" s="354"/>
      <c r="DO35" s="354"/>
      <c r="DP35" s="354"/>
      <c r="DQ35" s="354"/>
      <c r="DR35" s="354"/>
      <c r="DS35" s="354"/>
      <c r="DT35" s="354"/>
      <c r="DU35" s="354"/>
      <c r="DV35" s="354"/>
      <c r="DW35" s="354"/>
      <c r="DX35" s="354"/>
      <c r="DY35" s="354"/>
      <c r="DZ35" s="354"/>
      <c r="EA35" s="354"/>
      <c r="EB35" s="354"/>
      <c r="EC35" s="354"/>
      <c r="ED35" s="354"/>
      <c r="EE35" s="354"/>
      <c r="EF35" s="354"/>
      <c r="EG35" s="354"/>
      <c r="EH35" s="354"/>
      <c r="EI35" s="354"/>
      <c r="EJ35" s="354"/>
      <c r="EK35" s="354"/>
      <c r="EL35" s="354"/>
      <c r="EM35" s="354"/>
      <c r="EN35" s="354"/>
      <c r="EO35" s="354"/>
      <c r="EP35" s="354"/>
      <c r="EQ35" s="354"/>
      <c r="ER35" s="354"/>
      <c r="ES35" s="354"/>
      <c r="ET35" s="354"/>
      <c r="EU35" s="354"/>
      <c r="EV35" s="354"/>
      <c r="EW35" s="354"/>
      <c r="EX35" s="354"/>
      <c r="EY35" s="354"/>
      <c r="EZ35" s="354"/>
      <c r="FA35" s="354"/>
      <c r="FB35" s="354"/>
      <c r="FC35" s="354"/>
      <c r="FD35" s="354"/>
      <c r="FE35" s="354"/>
      <c r="FF35" s="354"/>
      <c r="FG35" s="354"/>
      <c r="FH35" s="354"/>
      <c r="FI35" s="354"/>
      <c r="FJ35" s="354"/>
      <c r="FK35" s="354"/>
      <c r="FL35" s="354"/>
      <c r="FM35" s="354"/>
      <c r="FN35" s="354"/>
      <c r="FO35" s="354"/>
      <c r="FP35" s="354"/>
      <c r="FQ35" s="354"/>
      <c r="FR35" s="354"/>
      <c r="FS35" s="354"/>
      <c r="FT35" s="354"/>
      <c r="FU35" s="354"/>
      <c r="FV35" s="354"/>
      <c r="FW35" s="354"/>
      <c r="FX35" s="354"/>
      <c r="FY35" s="354"/>
      <c r="FZ35" s="354"/>
      <c r="GA35" s="354"/>
      <c r="GB35" s="354"/>
      <c r="GC35" s="354"/>
      <c r="GD35" s="354"/>
      <c r="GE35" s="354"/>
      <c r="GF35" s="354"/>
      <c r="GG35" s="354"/>
      <c r="GH35" s="354"/>
      <c r="GI35" s="354"/>
      <c r="GJ35" s="354"/>
      <c r="GK35" s="354"/>
      <c r="GL35" s="354"/>
      <c r="GM35" s="354"/>
      <c r="GN35" s="354"/>
      <c r="GO35" s="354"/>
      <c r="GP35" s="354"/>
      <c r="GQ35" s="354"/>
      <c r="GR35" s="354"/>
      <c r="GS35" s="354"/>
      <c r="GT35" s="354"/>
      <c r="GU35" s="354"/>
      <c r="GV35" s="354"/>
      <c r="GW35" s="354"/>
      <c r="GX35" s="354"/>
      <c r="GY35" s="354"/>
      <c r="GZ35" s="354"/>
      <c r="HA35" s="354"/>
      <c r="HB35" s="354"/>
      <c r="HC35" s="354"/>
      <c r="HD35" s="354"/>
      <c r="HE35" s="354"/>
      <c r="HF35" s="354"/>
      <c r="HG35" s="354"/>
      <c r="HH35" s="354"/>
      <c r="HI35" s="354"/>
      <c r="HJ35" s="354"/>
      <c r="HK35" s="354"/>
      <c r="HL35" s="354"/>
      <c r="HM35" s="354"/>
      <c r="HN35" s="354"/>
      <c r="HO35" s="354"/>
      <c r="HP35" s="354"/>
      <c r="HQ35" s="354"/>
      <c r="HR35" s="354"/>
      <c r="HS35" s="354"/>
      <c r="HT35" s="354"/>
      <c r="HU35" s="354"/>
      <c r="HV35" s="354"/>
      <c r="HW35" s="354"/>
      <c r="HX35" s="354"/>
      <c r="HY35" s="354"/>
      <c r="HZ35" s="354"/>
      <c r="IA35" s="354"/>
      <c r="IB35" s="354"/>
      <c r="IC35" s="354"/>
      <c r="ID35" s="354"/>
      <c r="IE35" s="354"/>
      <c r="IF35" s="354"/>
      <c r="IG35" s="354"/>
      <c r="IH35" s="354"/>
      <c r="II35" s="354"/>
      <c r="IJ35" s="354"/>
      <c r="IK35" s="354"/>
    </row>
    <row r="36" spans="1:245" s="355" customFormat="1" ht="21" customHeight="1">
      <c r="A36" s="345" t="s">
        <v>82</v>
      </c>
      <c r="B36" s="384">
        <v>7</v>
      </c>
      <c r="C36" s="384">
        <v>9</v>
      </c>
      <c r="D36" s="347">
        <v>16</v>
      </c>
      <c r="E36" s="385">
        <v>80</v>
      </c>
      <c r="F36" s="337"/>
      <c r="G36" s="384">
        <v>2</v>
      </c>
      <c r="H36" s="384">
        <v>2</v>
      </c>
      <c r="I36" s="347">
        <v>4</v>
      </c>
      <c r="J36" s="385">
        <v>20</v>
      </c>
      <c r="K36" s="349"/>
      <c r="L36" s="360">
        <v>20</v>
      </c>
      <c r="M36" s="353"/>
      <c r="N36" s="353"/>
      <c r="O36" s="353"/>
      <c r="P36" s="353"/>
      <c r="Q36" s="353"/>
      <c r="R36" s="353"/>
      <c r="S36" s="354"/>
      <c r="T36" s="354"/>
      <c r="U36" s="354"/>
      <c r="V36" s="354"/>
      <c r="W36" s="354"/>
      <c r="X36" s="354"/>
      <c r="Y36" s="354"/>
      <c r="Z36" s="354"/>
      <c r="AA36" s="354"/>
      <c r="AB36" s="354"/>
      <c r="AC36" s="354"/>
      <c r="AD36" s="354"/>
      <c r="AE36" s="354"/>
      <c r="AF36" s="354"/>
      <c r="AG36" s="354"/>
      <c r="AH36" s="354"/>
      <c r="AI36" s="354"/>
      <c r="AJ36" s="354"/>
      <c r="AK36" s="354"/>
      <c r="AL36" s="354"/>
      <c r="AM36" s="354"/>
      <c r="AN36" s="354"/>
      <c r="AO36" s="354"/>
      <c r="AP36" s="354"/>
      <c r="AQ36" s="354"/>
      <c r="AR36" s="354"/>
      <c r="AS36" s="354"/>
      <c r="AT36" s="354"/>
      <c r="AU36" s="354"/>
      <c r="AV36" s="354"/>
      <c r="AW36" s="354"/>
      <c r="AX36" s="354"/>
      <c r="AY36" s="354"/>
      <c r="AZ36" s="354"/>
      <c r="BA36" s="354"/>
      <c r="BB36" s="354"/>
      <c r="BC36" s="354"/>
      <c r="BD36" s="354"/>
      <c r="BE36" s="354"/>
      <c r="BF36" s="354"/>
      <c r="BG36" s="354"/>
      <c r="BH36" s="354"/>
      <c r="BI36" s="354"/>
      <c r="BJ36" s="354"/>
      <c r="BK36" s="354"/>
      <c r="BL36" s="354"/>
      <c r="BM36" s="354"/>
      <c r="BN36" s="354"/>
      <c r="BO36" s="354"/>
      <c r="BP36" s="354"/>
      <c r="BQ36" s="354"/>
      <c r="BR36" s="354"/>
      <c r="BS36" s="354"/>
      <c r="BT36" s="354"/>
      <c r="BU36" s="354"/>
      <c r="BV36" s="354"/>
      <c r="BW36" s="354"/>
      <c r="BX36" s="354"/>
      <c r="BY36" s="354"/>
      <c r="BZ36" s="354"/>
      <c r="CA36" s="354"/>
      <c r="CB36" s="354"/>
      <c r="CC36" s="354"/>
      <c r="CD36" s="354"/>
      <c r="CE36" s="354"/>
      <c r="CF36" s="354"/>
      <c r="CG36" s="354"/>
      <c r="CH36" s="354"/>
      <c r="CI36" s="354"/>
      <c r="CJ36" s="354"/>
      <c r="CK36" s="354"/>
      <c r="CL36" s="354"/>
      <c r="CM36" s="354"/>
      <c r="CN36" s="354"/>
      <c r="CO36" s="354"/>
      <c r="CP36" s="354"/>
      <c r="CQ36" s="354"/>
      <c r="CR36" s="354"/>
      <c r="CS36" s="354"/>
      <c r="CT36" s="354"/>
      <c r="CU36" s="354"/>
      <c r="CV36" s="354"/>
      <c r="CW36" s="354"/>
      <c r="CX36" s="354"/>
      <c r="CY36" s="354"/>
      <c r="CZ36" s="354"/>
      <c r="DA36" s="354"/>
      <c r="DB36" s="354"/>
      <c r="DC36" s="354"/>
      <c r="DD36" s="354"/>
      <c r="DE36" s="354"/>
      <c r="DF36" s="354"/>
      <c r="DG36" s="354"/>
      <c r="DH36" s="354"/>
      <c r="DI36" s="354"/>
      <c r="DJ36" s="354"/>
      <c r="DK36" s="354"/>
      <c r="DL36" s="354"/>
      <c r="DM36" s="354"/>
      <c r="DN36" s="354"/>
      <c r="DO36" s="354"/>
      <c r="DP36" s="354"/>
      <c r="DQ36" s="354"/>
      <c r="DR36" s="354"/>
      <c r="DS36" s="354"/>
      <c r="DT36" s="354"/>
      <c r="DU36" s="354"/>
      <c r="DV36" s="354"/>
      <c r="DW36" s="354"/>
      <c r="DX36" s="354"/>
      <c r="DY36" s="354"/>
      <c r="DZ36" s="354"/>
      <c r="EA36" s="354"/>
      <c r="EB36" s="354"/>
      <c r="EC36" s="354"/>
      <c r="ED36" s="354"/>
      <c r="EE36" s="354"/>
      <c r="EF36" s="354"/>
      <c r="EG36" s="354"/>
      <c r="EH36" s="354"/>
      <c r="EI36" s="354"/>
      <c r="EJ36" s="354"/>
      <c r="EK36" s="354"/>
      <c r="EL36" s="354"/>
      <c r="EM36" s="354"/>
      <c r="EN36" s="354"/>
      <c r="EO36" s="354"/>
      <c r="EP36" s="354"/>
      <c r="EQ36" s="354"/>
      <c r="ER36" s="354"/>
      <c r="ES36" s="354"/>
      <c r="ET36" s="354"/>
      <c r="EU36" s="354"/>
      <c r="EV36" s="354"/>
      <c r="EW36" s="354"/>
      <c r="EX36" s="354"/>
      <c r="EY36" s="354"/>
      <c r="EZ36" s="354"/>
      <c r="FA36" s="354"/>
      <c r="FB36" s="354"/>
      <c r="FC36" s="354"/>
      <c r="FD36" s="354"/>
      <c r="FE36" s="354"/>
      <c r="FF36" s="354"/>
      <c r="FG36" s="354"/>
      <c r="FH36" s="354"/>
      <c r="FI36" s="354"/>
      <c r="FJ36" s="354"/>
      <c r="FK36" s="354"/>
      <c r="FL36" s="354"/>
      <c r="FM36" s="354"/>
      <c r="FN36" s="354"/>
      <c r="FO36" s="354"/>
      <c r="FP36" s="354"/>
      <c r="FQ36" s="354"/>
      <c r="FR36" s="354"/>
      <c r="FS36" s="354"/>
      <c r="FT36" s="354"/>
      <c r="FU36" s="354"/>
      <c r="FV36" s="354"/>
      <c r="FW36" s="354"/>
      <c r="FX36" s="354"/>
      <c r="FY36" s="354"/>
      <c r="FZ36" s="354"/>
      <c r="GA36" s="354"/>
      <c r="GB36" s="354"/>
      <c r="GC36" s="354"/>
      <c r="GD36" s="354"/>
      <c r="GE36" s="354"/>
      <c r="GF36" s="354"/>
      <c r="GG36" s="354"/>
      <c r="GH36" s="354"/>
      <c r="GI36" s="354"/>
      <c r="GJ36" s="354"/>
      <c r="GK36" s="354"/>
      <c r="GL36" s="354"/>
      <c r="GM36" s="354"/>
      <c r="GN36" s="354"/>
      <c r="GO36" s="354"/>
      <c r="GP36" s="354"/>
      <c r="GQ36" s="354"/>
      <c r="GR36" s="354"/>
      <c r="GS36" s="354"/>
      <c r="GT36" s="354"/>
      <c r="GU36" s="354"/>
      <c r="GV36" s="354"/>
      <c r="GW36" s="354"/>
      <c r="GX36" s="354"/>
      <c r="GY36" s="354"/>
      <c r="GZ36" s="354"/>
      <c r="HA36" s="354"/>
      <c r="HB36" s="354"/>
      <c r="HC36" s="354"/>
      <c r="HD36" s="354"/>
      <c r="HE36" s="354"/>
      <c r="HF36" s="354"/>
      <c r="HG36" s="354"/>
      <c r="HH36" s="354"/>
      <c r="HI36" s="354"/>
      <c r="HJ36" s="354"/>
      <c r="HK36" s="354"/>
      <c r="HL36" s="354"/>
      <c r="HM36" s="354"/>
      <c r="HN36" s="354"/>
      <c r="HO36" s="354"/>
      <c r="HP36" s="354"/>
      <c r="HQ36" s="354"/>
      <c r="HR36" s="354"/>
      <c r="HS36" s="354"/>
      <c r="HT36" s="354"/>
      <c r="HU36" s="354"/>
      <c r="HV36" s="354"/>
      <c r="HW36" s="354"/>
      <c r="HX36" s="354"/>
      <c r="HY36" s="354"/>
      <c r="HZ36" s="354"/>
      <c r="IA36" s="354"/>
      <c r="IB36" s="354"/>
      <c r="IC36" s="354"/>
      <c r="ID36" s="354"/>
      <c r="IE36" s="354"/>
      <c r="IF36" s="354"/>
      <c r="IG36" s="354"/>
      <c r="IH36" s="354"/>
      <c r="II36" s="354"/>
      <c r="IJ36" s="354"/>
      <c r="IK36" s="354"/>
    </row>
    <row r="37" spans="1:245" s="355" customFormat="1" ht="21" customHeight="1">
      <c r="A37" s="345" t="s">
        <v>83</v>
      </c>
      <c r="B37" s="384">
        <v>4</v>
      </c>
      <c r="C37" s="384">
        <v>0</v>
      </c>
      <c r="D37" s="347">
        <v>4</v>
      </c>
      <c r="E37" s="385">
        <v>100</v>
      </c>
      <c r="F37" s="337"/>
      <c r="G37" s="384">
        <v>0</v>
      </c>
      <c r="H37" s="384">
        <v>0</v>
      </c>
      <c r="I37" s="347">
        <v>0</v>
      </c>
      <c r="J37" s="385">
        <v>0</v>
      </c>
      <c r="K37" s="349"/>
      <c r="L37" s="347">
        <v>4</v>
      </c>
      <c r="M37" s="353"/>
      <c r="N37" s="353"/>
      <c r="O37" s="353"/>
      <c r="P37" s="353"/>
      <c r="Q37" s="353"/>
      <c r="R37" s="353"/>
      <c r="S37" s="354"/>
      <c r="T37" s="354"/>
      <c r="U37" s="354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  <c r="AS37" s="354"/>
      <c r="AT37" s="354"/>
      <c r="AU37" s="354"/>
      <c r="AV37" s="354"/>
      <c r="AW37" s="354"/>
      <c r="AX37" s="354"/>
      <c r="AY37" s="354"/>
      <c r="AZ37" s="354"/>
      <c r="BA37" s="354"/>
      <c r="BB37" s="354"/>
      <c r="BC37" s="354"/>
      <c r="BD37" s="354"/>
      <c r="BE37" s="354"/>
      <c r="BF37" s="354"/>
      <c r="BG37" s="354"/>
      <c r="BH37" s="354"/>
      <c r="BI37" s="354"/>
      <c r="BJ37" s="354"/>
      <c r="BK37" s="354"/>
      <c r="BL37" s="354"/>
      <c r="BM37" s="354"/>
      <c r="BN37" s="354"/>
      <c r="BO37" s="354"/>
      <c r="BP37" s="354"/>
      <c r="BQ37" s="354"/>
      <c r="BR37" s="354"/>
      <c r="BS37" s="354"/>
      <c r="BT37" s="354"/>
      <c r="BU37" s="354"/>
      <c r="BV37" s="354"/>
      <c r="BW37" s="354"/>
      <c r="BX37" s="354"/>
      <c r="BY37" s="354"/>
      <c r="BZ37" s="354"/>
      <c r="CA37" s="354"/>
      <c r="CB37" s="354"/>
      <c r="CC37" s="354"/>
      <c r="CD37" s="354"/>
      <c r="CE37" s="354"/>
      <c r="CF37" s="354"/>
      <c r="CG37" s="354"/>
      <c r="CH37" s="354"/>
      <c r="CI37" s="354"/>
      <c r="CJ37" s="354"/>
      <c r="CK37" s="354"/>
      <c r="CL37" s="354"/>
      <c r="CM37" s="354"/>
      <c r="CN37" s="354"/>
      <c r="CO37" s="354"/>
      <c r="CP37" s="354"/>
      <c r="CQ37" s="354"/>
      <c r="CR37" s="354"/>
      <c r="CS37" s="354"/>
      <c r="CT37" s="354"/>
      <c r="CU37" s="354"/>
      <c r="CV37" s="354"/>
      <c r="CW37" s="354"/>
      <c r="CX37" s="354"/>
      <c r="CY37" s="354"/>
      <c r="CZ37" s="354"/>
      <c r="DA37" s="354"/>
      <c r="DB37" s="354"/>
      <c r="DC37" s="354"/>
      <c r="DD37" s="354"/>
      <c r="DE37" s="354"/>
      <c r="DF37" s="354"/>
      <c r="DG37" s="354"/>
      <c r="DH37" s="354"/>
      <c r="DI37" s="354"/>
      <c r="DJ37" s="354"/>
      <c r="DK37" s="354"/>
      <c r="DL37" s="354"/>
      <c r="DM37" s="354"/>
      <c r="DN37" s="354"/>
      <c r="DO37" s="354"/>
      <c r="DP37" s="354"/>
      <c r="DQ37" s="354"/>
      <c r="DR37" s="354"/>
      <c r="DS37" s="354"/>
      <c r="DT37" s="354"/>
      <c r="DU37" s="354"/>
      <c r="DV37" s="354"/>
      <c r="DW37" s="354"/>
      <c r="DX37" s="354"/>
      <c r="DY37" s="354"/>
      <c r="DZ37" s="354"/>
      <c r="EA37" s="354"/>
      <c r="EB37" s="354"/>
      <c r="EC37" s="354"/>
      <c r="ED37" s="354"/>
      <c r="EE37" s="354"/>
      <c r="EF37" s="354"/>
      <c r="EG37" s="354"/>
      <c r="EH37" s="354"/>
      <c r="EI37" s="354"/>
      <c r="EJ37" s="354"/>
      <c r="EK37" s="354"/>
      <c r="EL37" s="354"/>
      <c r="EM37" s="354"/>
      <c r="EN37" s="354"/>
      <c r="EO37" s="354"/>
      <c r="EP37" s="354"/>
      <c r="EQ37" s="354"/>
      <c r="ER37" s="354"/>
      <c r="ES37" s="354"/>
      <c r="ET37" s="354"/>
      <c r="EU37" s="354"/>
      <c r="EV37" s="354"/>
      <c r="EW37" s="354"/>
      <c r="EX37" s="354"/>
      <c r="EY37" s="354"/>
      <c r="EZ37" s="354"/>
      <c r="FA37" s="354"/>
      <c r="FB37" s="354"/>
      <c r="FC37" s="354"/>
      <c r="FD37" s="354"/>
      <c r="FE37" s="354"/>
      <c r="FF37" s="354"/>
      <c r="FG37" s="354"/>
      <c r="FH37" s="354"/>
      <c r="FI37" s="354"/>
      <c r="FJ37" s="354"/>
      <c r="FK37" s="354"/>
      <c r="FL37" s="354"/>
      <c r="FM37" s="354"/>
      <c r="FN37" s="354"/>
      <c r="FO37" s="354"/>
      <c r="FP37" s="354"/>
      <c r="FQ37" s="354"/>
      <c r="FR37" s="354"/>
      <c r="FS37" s="354"/>
      <c r="FT37" s="354"/>
      <c r="FU37" s="354"/>
      <c r="FV37" s="354"/>
      <c r="FW37" s="354"/>
      <c r="FX37" s="354"/>
      <c r="FY37" s="354"/>
      <c r="FZ37" s="354"/>
      <c r="GA37" s="354"/>
      <c r="GB37" s="354"/>
      <c r="GC37" s="354"/>
      <c r="GD37" s="354"/>
      <c r="GE37" s="354"/>
      <c r="GF37" s="354"/>
      <c r="GG37" s="354"/>
      <c r="GH37" s="354"/>
      <c r="GI37" s="354"/>
      <c r="GJ37" s="354"/>
      <c r="GK37" s="354"/>
      <c r="GL37" s="354"/>
      <c r="GM37" s="354"/>
      <c r="GN37" s="354"/>
      <c r="GO37" s="354"/>
      <c r="GP37" s="354"/>
      <c r="GQ37" s="354"/>
      <c r="GR37" s="354"/>
      <c r="GS37" s="354"/>
      <c r="GT37" s="354"/>
      <c r="GU37" s="354"/>
      <c r="GV37" s="354"/>
      <c r="GW37" s="354"/>
      <c r="GX37" s="354"/>
      <c r="GY37" s="354"/>
      <c r="GZ37" s="354"/>
      <c r="HA37" s="354"/>
      <c r="HB37" s="354"/>
      <c r="HC37" s="354"/>
      <c r="HD37" s="354"/>
      <c r="HE37" s="354"/>
      <c r="HF37" s="354"/>
      <c r="HG37" s="354"/>
      <c r="HH37" s="354"/>
      <c r="HI37" s="354"/>
      <c r="HJ37" s="354"/>
      <c r="HK37" s="354"/>
      <c r="HL37" s="354"/>
      <c r="HM37" s="354"/>
      <c r="HN37" s="354"/>
      <c r="HO37" s="354"/>
      <c r="HP37" s="354"/>
      <c r="HQ37" s="354"/>
      <c r="HR37" s="354"/>
      <c r="HS37" s="354"/>
      <c r="HT37" s="354"/>
      <c r="HU37" s="354"/>
      <c r="HV37" s="354"/>
      <c r="HW37" s="354"/>
      <c r="HX37" s="354"/>
      <c r="HY37" s="354"/>
      <c r="HZ37" s="354"/>
      <c r="IA37" s="354"/>
      <c r="IB37" s="354"/>
      <c r="IC37" s="354"/>
      <c r="ID37" s="354"/>
      <c r="IE37" s="354"/>
      <c r="IF37" s="354"/>
      <c r="IG37" s="354"/>
      <c r="IH37" s="354"/>
      <c r="II37" s="354"/>
      <c r="IJ37" s="354"/>
      <c r="IK37" s="354"/>
    </row>
    <row r="38" spans="1:245" s="355" customFormat="1" ht="21" customHeight="1">
      <c r="A38" s="345" t="s">
        <v>84</v>
      </c>
      <c r="B38" s="384">
        <v>12</v>
      </c>
      <c r="C38" s="384">
        <v>13</v>
      </c>
      <c r="D38" s="347">
        <v>25</v>
      </c>
      <c r="E38" s="385">
        <v>100</v>
      </c>
      <c r="F38" s="337"/>
      <c r="G38" s="384">
        <v>0</v>
      </c>
      <c r="H38" s="384">
        <v>0</v>
      </c>
      <c r="I38" s="347">
        <v>0</v>
      </c>
      <c r="J38" s="385">
        <v>0</v>
      </c>
      <c r="K38" s="349"/>
      <c r="L38" s="347">
        <v>25</v>
      </c>
      <c r="M38" s="353"/>
      <c r="N38" s="353"/>
      <c r="O38" s="353"/>
      <c r="P38" s="353"/>
      <c r="Q38" s="353"/>
      <c r="R38" s="353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4"/>
      <c r="BE38" s="354"/>
      <c r="BF38" s="354"/>
      <c r="BG38" s="354"/>
      <c r="BH38" s="354"/>
      <c r="BI38" s="354"/>
      <c r="BJ38" s="354"/>
      <c r="BK38" s="354"/>
      <c r="BL38" s="354"/>
      <c r="BM38" s="354"/>
      <c r="BN38" s="354"/>
      <c r="BO38" s="354"/>
      <c r="BP38" s="354"/>
      <c r="BQ38" s="354"/>
      <c r="BR38" s="354"/>
      <c r="BS38" s="354"/>
      <c r="BT38" s="354"/>
      <c r="BU38" s="354"/>
      <c r="BV38" s="354"/>
      <c r="BW38" s="354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354"/>
      <c r="CR38" s="354"/>
      <c r="CS38" s="354"/>
      <c r="CT38" s="354"/>
      <c r="CU38" s="354"/>
      <c r="CV38" s="354"/>
      <c r="CW38" s="354"/>
      <c r="CX38" s="354"/>
      <c r="CY38" s="354"/>
      <c r="CZ38" s="354"/>
      <c r="DA38" s="354"/>
      <c r="DB38" s="354"/>
      <c r="DC38" s="354"/>
      <c r="DD38" s="354"/>
      <c r="DE38" s="354"/>
      <c r="DF38" s="354"/>
      <c r="DG38" s="354"/>
      <c r="DH38" s="354"/>
      <c r="DI38" s="354"/>
      <c r="DJ38" s="354"/>
      <c r="DK38" s="354"/>
      <c r="DL38" s="354"/>
      <c r="DM38" s="354"/>
      <c r="DN38" s="354"/>
      <c r="DO38" s="354"/>
      <c r="DP38" s="354"/>
      <c r="DQ38" s="354"/>
      <c r="DR38" s="354"/>
      <c r="DS38" s="354"/>
      <c r="DT38" s="354"/>
      <c r="DU38" s="354"/>
      <c r="DV38" s="354"/>
      <c r="DW38" s="354"/>
      <c r="DX38" s="354"/>
      <c r="DY38" s="354"/>
      <c r="DZ38" s="354"/>
      <c r="EA38" s="354"/>
      <c r="EB38" s="354"/>
      <c r="EC38" s="354"/>
      <c r="ED38" s="354"/>
      <c r="EE38" s="354"/>
      <c r="EF38" s="354"/>
      <c r="EG38" s="354"/>
      <c r="EH38" s="354"/>
      <c r="EI38" s="354"/>
      <c r="EJ38" s="354"/>
      <c r="EK38" s="354"/>
      <c r="EL38" s="354"/>
      <c r="EM38" s="354"/>
      <c r="EN38" s="354"/>
      <c r="EO38" s="354"/>
      <c r="EP38" s="354"/>
      <c r="EQ38" s="354"/>
      <c r="ER38" s="354"/>
      <c r="ES38" s="354"/>
      <c r="ET38" s="354"/>
      <c r="EU38" s="354"/>
      <c r="EV38" s="354"/>
      <c r="EW38" s="354"/>
      <c r="EX38" s="354"/>
      <c r="EY38" s="354"/>
      <c r="EZ38" s="354"/>
      <c r="FA38" s="354"/>
      <c r="FB38" s="354"/>
      <c r="FC38" s="354"/>
      <c r="FD38" s="354"/>
      <c r="FE38" s="354"/>
      <c r="FF38" s="354"/>
      <c r="FG38" s="354"/>
      <c r="FH38" s="354"/>
      <c r="FI38" s="354"/>
      <c r="FJ38" s="354"/>
      <c r="FK38" s="354"/>
      <c r="FL38" s="354"/>
      <c r="FM38" s="354"/>
      <c r="FN38" s="354"/>
      <c r="FO38" s="354"/>
      <c r="FP38" s="354"/>
      <c r="FQ38" s="354"/>
      <c r="FR38" s="354"/>
      <c r="FS38" s="354"/>
      <c r="FT38" s="354"/>
      <c r="FU38" s="354"/>
      <c r="FV38" s="354"/>
      <c r="FW38" s="354"/>
      <c r="FX38" s="354"/>
      <c r="FY38" s="354"/>
      <c r="FZ38" s="354"/>
      <c r="GA38" s="354"/>
      <c r="GB38" s="354"/>
      <c r="GC38" s="354"/>
      <c r="GD38" s="354"/>
      <c r="GE38" s="354"/>
      <c r="GF38" s="354"/>
      <c r="GG38" s="354"/>
      <c r="GH38" s="354"/>
      <c r="GI38" s="354"/>
      <c r="GJ38" s="354"/>
      <c r="GK38" s="354"/>
      <c r="GL38" s="354"/>
      <c r="GM38" s="354"/>
      <c r="GN38" s="354"/>
      <c r="GO38" s="354"/>
      <c r="GP38" s="354"/>
      <c r="GQ38" s="354"/>
      <c r="GR38" s="354"/>
      <c r="GS38" s="354"/>
      <c r="GT38" s="354"/>
      <c r="GU38" s="354"/>
      <c r="GV38" s="354"/>
      <c r="GW38" s="354"/>
      <c r="GX38" s="354"/>
      <c r="GY38" s="354"/>
      <c r="GZ38" s="354"/>
      <c r="HA38" s="354"/>
      <c r="HB38" s="354"/>
      <c r="HC38" s="354"/>
      <c r="HD38" s="354"/>
      <c r="HE38" s="354"/>
      <c r="HF38" s="354"/>
      <c r="HG38" s="354"/>
      <c r="HH38" s="354"/>
      <c r="HI38" s="354"/>
      <c r="HJ38" s="354"/>
      <c r="HK38" s="354"/>
      <c r="HL38" s="354"/>
      <c r="HM38" s="354"/>
      <c r="HN38" s="354"/>
      <c r="HO38" s="354"/>
      <c r="HP38" s="354"/>
      <c r="HQ38" s="354"/>
      <c r="HR38" s="354"/>
      <c r="HS38" s="354"/>
      <c r="HT38" s="354"/>
      <c r="HU38" s="354"/>
      <c r="HV38" s="354"/>
      <c r="HW38" s="354"/>
      <c r="HX38" s="354"/>
      <c r="HY38" s="354"/>
      <c r="HZ38" s="354"/>
      <c r="IA38" s="354"/>
      <c r="IB38" s="354"/>
      <c r="IC38" s="354"/>
      <c r="ID38" s="354"/>
      <c r="IE38" s="354"/>
      <c r="IF38" s="354"/>
      <c r="IG38" s="354"/>
      <c r="IH38" s="354"/>
      <c r="II38" s="354"/>
      <c r="IJ38" s="354"/>
      <c r="IK38" s="354"/>
    </row>
    <row r="39" spans="1:245" s="355" customFormat="1" ht="21" customHeight="1">
      <c r="A39" s="345" t="s">
        <v>85</v>
      </c>
      <c r="B39" s="384">
        <v>0</v>
      </c>
      <c r="C39" s="384">
        <v>0</v>
      </c>
      <c r="D39" s="347">
        <v>0</v>
      </c>
      <c r="E39" s="385">
        <v>0</v>
      </c>
      <c r="F39" s="337"/>
      <c r="G39" s="384">
        <v>0</v>
      </c>
      <c r="H39" s="384">
        <v>0</v>
      </c>
      <c r="I39" s="347">
        <v>0</v>
      </c>
      <c r="J39" s="385">
        <v>0</v>
      </c>
      <c r="K39" s="349"/>
      <c r="L39" s="347">
        <v>0</v>
      </c>
      <c r="M39" s="353"/>
      <c r="N39" s="353"/>
      <c r="O39" s="353"/>
      <c r="P39" s="353"/>
      <c r="Q39" s="353"/>
      <c r="R39" s="353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  <c r="AL39" s="354"/>
      <c r="AM39" s="354"/>
      <c r="AN39" s="354"/>
      <c r="AO39" s="354"/>
      <c r="AP39" s="354"/>
      <c r="AQ39" s="354"/>
      <c r="AR39" s="354"/>
      <c r="AS39" s="35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4"/>
      <c r="BG39" s="354"/>
      <c r="BH39" s="354"/>
      <c r="BI39" s="354"/>
      <c r="BJ39" s="354"/>
      <c r="BK39" s="354"/>
      <c r="BL39" s="354"/>
      <c r="BM39" s="354"/>
      <c r="BN39" s="354"/>
      <c r="BO39" s="354"/>
      <c r="BP39" s="354"/>
      <c r="BQ39" s="354"/>
      <c r="BR39" s="354"/>
      <c r="BS39" s="354"/>
      <c r="BT39" s="354"/>
      <c r="BU39" s="354"/>
      <c r="BV39" s="354"/>
      <c r="BW39" s="354"/>
      <c r="BX39" s="354"/>
      <c r="BY39" s="354"/>
      <c r="BZ39" s="354"/>
      <c r="CA39" s="354"/>
      <c r="CB39" s="354"/>
      <c r="CC39" s="354"/>
      <c r="CD39" s="354"/>
      <c r="CE39" s="354"/>
      <c r="CF39" s="354"/>
      <c r="CG39" s="354"/>
      <c r="CH39" s="354"/>
      <c r="CI39" s="354"/>
      <c r="CJ39" s="354"/>
      <c r="CK39" s="354"/>
      <c r="CL39" s="354"/>
      <c r="CM39" s="354"/>
      <c r="CN39" s="354"/>
      <c r="CO39" s="354"/>
      <c r="CP39" s="354"/>
      <c r="CQ39" s="354"/>
      <c r="CR39" s="354"/>
      <c r="CS39" s="354"/>
      <c r="CT39" s="354"/>
      <c r="CU39" s="354"/>
      <c r="CV39" s="354"/>
      <c r="CW39" s="354"/>
      <c r="CX39" s="354"/>
      <c r="CY39" s="354"/>
      <c r="CZ39" s="354"/>
      <c r="DA39" s="354"/>
      <c r="DB39" s="354"/>
      <c r="DC39" s="354"/>
      <c r="DD39" s="354"/>
      <c r="DE39" s="354"/>
      <c r="DF39" s="354"/>
      <c r="DG39" s="354"/>
      <c r="DH39" s="354"/>
      <c r="DI39" s="354"/>
      <c r="DJ39" s="354"/>
      <c r="DK39" s="354"/>
      <c r="DL39" s="354"/>
      <c r="DM39" s="354"/>
      <c r="DN39" s="354"/>
      <c r="DO39" s="354"/>
      <c r="DP39" s="354"/>
      <c r="DQ39" s="354"/>
      <c r="DR39" s="354"/>
      <c r="DS39" s="354"/>
      <c r="DT39" s="354"/>
      <c r="DU39" s="354"/>
      <c r="DV39" s="354"/>
      <c r="DW39" s="354"/>
      <c r="DX39" s="354"/>
      <c r="DY39" s="354"/>
      <c r="DZ39" s="354"/>
      <c r="EA39" s="354"/>
      <c r="EB39" s="354"/>
      <c r="EC39" s="354"/>
      <c r="ED39" s="354"/>
      <c r="EE39" s="354"/>
      <c r="EF39" s="354"/>
      <c r="EG39" s="354"/>
      <c r="EH39" s="354"/>
      <c r="EI39" s="354"/>
      <c r="EJ39" s="354"/>
      <c r="EK39" s="354"/>
      <c r="EL39" s="354"/>
      <c r="EM39" s="354"/>
      <c r="EN39" s="354"/>
      <c r="EO39" s="354"/>
      <c r="EP39" s="354"/>
      <c r="EQ39" s="354"/>
      <c r="ER39" s="354"/>
      <c r="ES39" s="354"/>
      <c r="ET39" s="354"/>
      <c r="EU39" s="354"/>
      <c r="EV39" s="354"/>
      <c r="EW39" s="354"/>
      <c r="EX39" s="354"/>
      <c r="EY39" s="354"/>
      <c r="EZ39" s="354"/>
      <c r="FA39" s="354"/>
      <c r="FB39" s="354"/>
      <c r="FC39" s="354"/>
      <c r="FD39" s="354"/>
      <c r="FE39" s="354"/>
      <c r="FF39" s="354"/>
      <c r="FG39" s="354"/>
      <c r="FH39" s="354"/>
      <c r="FI39" s="354"/>
      <c r="FJ39" s="354"/>
      <c r="FK39" s="354"/>
      <c r="FL39" s="354"/>
      <c r="FM39" s="354"/>
      <c r="FN39" s="354"/>
      <c r="FO39" s="354"/>
      <c r="FP39" s="354"/>
      <c r="FQ39" s="354"/>
      <c r="FR39" s="354"/>
      <c r="FS39" s="354"/>
      <c r="FT39" s="354"/>
      <c r="FU39" s="354"/>
      <c r="FV39" s="354"/>
      <c r="FW39" s="354"/>
      <c r="FX39" s="354"/>
      <c r="FY39" s="354"/>
      <c r="FZ39" s="354"/>
      <c r="GA39" s="354"/>
      <c r="GB39" s="354"/>
      <c r="GC39" s="354"/>
      <c r="GD39" s="354"/>
      <c r="GE39" s="354"/>
      <c r="GF39" s="354"/>
      <c r="GG39" s="354"/>
      <c r="GH39" s="354"/>
      <c r="GI39" s="354"/>
      <c r="GJ39" s="354"/>
      <c r="GK39" s="354"/>
      <c r="GL39" s="354"/>
      <c r="GM39" s="354"/>
      <c r="GN39" s="354"/>
      <c r="GO39" s="354"/>
      <c r="GP39" s="354"/>
      <c r="GQ39" s="354"/>
      <c r="GR39" s="354"/>
      <c r="GS39" s="354"/>
      <c r="GT39" s="354"/>
      <c r="GU39" s="354"/>
      <c r="GV39" s="354"/>
      <c r="GW39" s="354"/>
      <c r="GX39" s="354"/>
      <c r="GY39" s="354"/>
      <c r="GZ39" s="354"/>
      <c r="HA39" s="354"/>
      <c r="HB39" s="354"/>
      <c r="HC39" s="354"/>
      <c r="HD39" s="354"/>
      <c r="HE39" s="354"/>
      <c r="HF39" s="354"/>
      <c r="HG39" s="354"/>
      <c r="HH39" s="354"/>
      <c r="HI39" s="354"/>
      <c r="HJ39" s="354"/>
      <c r="HK39" s="354"/>
      <c r="HL39" s="354"/>
      <c r="HM39" s="354"/>
      <c r="HN39" s="354"/>
      <c r="HO39" s="354"/>
      <c r="HP39" s="354"/>
      <c r="HQ39" s="354"/>
      <c r="HR39" s="354"/>
      <c r="HS39" s="354"/>
      <c r="HT39" s="354"/>
      <c r="HU39" s="354"/>
      <c r="HV39" s="354"/>
      <c r="HW39" s="354"/>
      <c r="HX39" s="354"/>
      <c r="HY39" s="354"/>
      <c r="HZ39" s="354"/>
      <c r="IA39" s="354"/>
      <c r="IB39" s="354"/>
      <c r="IC39" s="354"/>
      <c r="ID39" s="354"/>
      <c r="IE39" s="354"/>
      <c r="IF39" s="354"/>
      <c r="IG39" s="354"/>
      <c r="IH39" s="354"/>
      <c r="II39" s="354"/>
      <c r="IJ39" s="354"/>
      <c r="IK39" s="354"/>
    </row>
    <row r="40" spans="1:245" s="355" customFormat="1" ht="21" customHeight="1">
      <c r="A40" s="345" t="s">
        <v>86</v>
      </c>
      <c r="B40" s="384">
        <v>0</v>
      </c>
      <c r="C40" s="384">
        <v>1</v>
      </c>
      <c r="D40" s="347">
        <v>1</v>
      </c>
      <c r="E40" s="385">
        <v>50</v>
      </c>
      <c r="F40" s="337"/>
      <c r="G40" s="384">
        <v>0</v>
      </c>
      <c r="H40" s="384">
        <v>1</v>
      </c>
      <c r="I40" s="347">
        <v>1</v>
      </c>
      <c r="J40" s="385">
        <v>50</v>
      </c>
      <c r="K40" s="349"/>
      <c r="L40" s="347">
        <v>2</v>
      </c>
      <c r="M40" s="353"/>
      <c r="N40" s="353"/>
      <c r="O40" s="353"/>
      <c r="P40" s="353"/>
      <c r="Q40" s="353"/>
      <c r="R40" s="353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C40" s="354"/>
      <c r="AD40" s="354"/>
      <c r="AE40" s="354"/>
      <c r="AF40" s="354"/>
      <c r="AG40" s="354"/>
      <c r="AH40" s="354"/>
      <c r="AI40" s="354"/>
      <c r="AJ40" s="354"/>
      <c r="AK40" s="354"/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354"/>
      <c r="AX40" s="354"/>
      <c r="AY40" s="354"/>
      <c r="AZ40" s="354"/>
      <c r="BA40" s="354"/>
      <c r="BB40" s="354"/>
      <c r="BC40" s="354"/>
      <c r="BD40" s="354"/>
      <c r="BE40" s="354"/>
      <c r="BF40" s="354"/>
      <c r="BG40" s="354"/>
      <c r="BH40" s="354"/>
      <c r="BI40" s="354"/>
      <c r="BJ40" s="354"/>
      <c r="BK40" s="354"/>
      <c r="BL40" s="354"/>
      <c r="BM40" s="354"/>
      <c r="BN40" s="354"/>
      <c r="BO40" s="354"/>
      <c r="BP40" s="354"/>
      <c r="BQ40" s="354"/>
      <c r="BR40" s="354"/>
      <c r="BS40" s="354"/>
      <c r="BT40" s="354"/>
      <c r="BU40" s="354"/>
      <c r="BV40" s="354"/>
      <c r="BW40" s="354"/>
      <c r="BX40" s="354"/>
      <c r="BY40" s="354"/>
      <c r="BZ40" s="354"/>
      <c r="CA40" s="354"/>
      <c r="CB40" s="354"/>
      <c r="CC40" s="354"/>
      <c r="CD40" s="354"/>
      <c r="CE40" s="354"/>
      <c r="CF40" s="354"/>
      <c r="CG40" s="354"/>
      <c r="CH40" s="354"/>
      <c r="CI40" s="354"/>
      <c r="CJ40" s="354"/>
      <c r="CK40" s="354"/>
      <c r="CL40" s="354"/>
      <c r="CM40" s="354"/>
      <c r="CN40" s="354"/>
      <c r="CO40" s="354"/>
      <c r="CP40" s="354"/>
      <c r="CQ40" s="354"/>
      <c r="CR40" s="354"/>
      <c r="CS40" s="354"/>
      <c r="CT40" s="354"/>
      <c r="CU40" s="354"/>
      <c r="CV40" s="354"/>
      <c r="CW40" s="354"/>
      <c r="CX40" s="354"/>
      <c r="CY40" s="354"/>
      <c r="CZ40" s="354"/>
      <c r="DA40" s="354"/>
      <c r="DB40" s="354"/>
      <c r="DC40" s="354"/>
      <c r="DD40" s="354"/>
      <c r="DE40" s="354"/>
      <c r="DF40" s="354"/>
      <c r="DG40" s="354"/>
      <c r="DH40" s="354"/>
      <c r="DI40" s="354"/>
      <c r="DJ40" s="354"/>
      <c r="DK40" s="354"/>
      <c r="DL40" s="354"/>
      <c r="DM40" s="354"/>
      <c r="DN40" s="354"/>
      <c r="DO40" s="354"/>
      <c r="DP40" s="354"/>
      <c r="DQ40" s="354"/>
      <c r="DR40" s="354"/>
      <c r="DS40" s="354"/>
      <c r="DT40" s="354"/>
      <c r="DU40" s="354"/>
      <c r="DV40" s="354"/>
      <c r="DW40" s="354"/>
      <c r="DX40" s="354"/>
      <c r="DY40" s="354"/>
      <c r="DZ40" s="354"/>
      <c r="EA40" s="354"/>
      <c r="EB40" s="354"/>
      <c r="EC40" s="354"/>
      <c r="ED40" s="354"/>
      <c r="EE40" s="354"/>
      <c r="EF40" s="354"/>
      <c r="EG40" s="354"/>
      <c r="EH40" s="354"/>
      <c r="EI40" s="354"/>
      <c r="EJ40" s="354"/>
      <c r="EK40" s="354"/>
      <c r="EL40" s="354"/>
      <c r="EM40" s="354"/>
      <c r="EN40" s="354"/>
      <c r="EO40" s="354"/>
      <c r="EP40" s="354"/>
      <c r="EQ40" s="354"/>
      <c r="ER40" s="354"/>
      <c r="ES40" s="354"/>
      <c r="ET40" s="354"/>
      <c r="EU40" s="354"/>
      <c r="EV40" s="354"/>
      <c r="EW40" s="354"/>
      <c r="EX40" s="354"/>
      <c r="EY40" s="354"/>
      <c r="EZ40" s="354"/>
      <c r="FA40" s="354"/>
      <c r="FB40" s="354"/>
      <c r="FC40" s="354"/>
      <c r="FD40" s="354"/>
      <c r="FE40" s="354"/>
      <c r="FF40" s="354"/>
      <c r="FG40" s="354"/>
      <c r="FH40" s="354"/>
      <c r="FI40" s="354"/>
      <c r="FJ40" s="354"/>
      <c r="FK40" s="354"/>
      <c r="FL40" s="354"/>
      <c r="FM40" s="354"/>
      <c r="FN40" s="354"/>
      <c r="FO40" s="354"/>
      <c r="FP40" s="354"/>
      <c r="FQ40" s="354"/>
      <c r="FR40" s="354"/>
      <c r="FS40" s="354"/>
      <c r="FT40" s="354"/>
      <c r="FU40" s="354"/>
      <c r="FV40" s="354"/>
      <c r="FW40" s="354"/>
      <c r="FX40" s="354"/>
      <c r="FY40" s="354"/>
      <c r="FZ40" s="354"/>
      <c r="GA40" s="354"/>
      <c r="GB40" s="354"/>
      <c r="GC40" s="354"/>
      <c r="GD40" s="354"/>
      <c r="GE40" s="354"/>
      <c r="GF40" s="354"/>
      <c r="GG40" s="354"/>
      <c r="GH40" s="354"/>
      <c r="GI40" s="354"/>
      <c r="GJ40" s="354"/>
      <c r="GK40" s="354"/>
      <c r="GL40" s="354"/>
      <c r="GM40" s="354"/>
      <c r="GN40" s="354"/>
      <c r="GO40" s="354"/>
      <c r="GP40" s="354"/>
      <c r="GQ40" s="354"/>
      <c r="GR40" s="354"/>
      <c r="GS40" s="354"/>
      <c r="GT40" s="354"/>
      <c r="GU40" s="354"/>
      <c r="GV40" s="354"/>
      <c r="GW40" s="354"/>
      <c r="GX40" s="354"/>
      <c r="GY40" s="354"/>
      <c r="GZ40" s="354"/>
      <c r="HA40" s="354"/>
      <c r="HB40" s="354"/>
      <c r="HC40" s="354"/>
      <c r="HD40" s="354"/>
      <c r="HE40" s="354"/>
      <c r="HF40" s="354"/>
      <c r="HG40" s="354"/>
      <c r="HH40" s="354"/>
      <c r="HI40" s="354"/>
      <c r="HJ40" s="354"/>
      <c r="HK40" s="354"/>
      <c r="HL40" s="354"/>
      <c r="HM40" s="354"/>
      <c r="HN40" s="354"/>
      <c r="HO40" s="354"/>
      <c r="HP40" s="354"/>
      <c r="HQ40" s="354"/>
      <c r="HR40" s="354"/>
      <c r="HS40" s="354"/>
      <c r="HT40" s="354"/>
      <c r="HU40" s="354"/>
      <c r="HV40" s="354"/>
      <c r="HW40" s="354"/>
      <c r="HX40" s="354"/>
      <c r="HY40" s="354"/>
      <c r="HZ40" s="354"/>
      <c r="IA40" s="354"/>
      <c r="IB40" s="354"/>
      <c r="IC40" s="354"/>
      <c r="ID40" s="354"/>
      <c r="IE40" s="354"/>
      <c r="IF40" s="354"/>
      <c r="IG40" s="354"/>
      <c r="IH40" s="354"/>
      <c r="II40" s="354"/>
      <c r="IJ40" s="354"/>
      <c r="IK40" s="354"/>
    </row>
    <row r="41" spans="1:245" ht="6.95" customHeight="1">
      <c r="A41" s="361"/>
      <c r="B41" s="362"/>
      <c r="C41" s="362"/>
      <c r="D41" s="363"/>
      <c r="E41" s="362"/>
      <c r="F41" s="364"/>
      <c r="G41" s="362"/>
      <c r="H41" s="362"/>
      <c r="I41" s="363"/>
      <c r="J41" s="362"/>
      <c r="K41" s="349"/>
      <c r="L41" s="363"/>
      <c r="M41" s="336"/>
      <c r="N41" s="336"/>
      <c r="O41" s="336"/>
      <c r="P41" s="336"/>
      <c r="Q41" s="336"/>
      <c r="R41" s="336"/>
    </row>
    <row r="42" spans="1:245" ht="21" customHeight="1">
      <c r="A42" s="365" t="s">
        <v>195</v>
      </c>
      <c r="B42" s="366">
        <f>SUM(B9:B40)</f>
        <v>126</v>
      </c>
      <c r="C42" s="366">
        <f>SUM(C9:C40)</f>
        <v>159</v>
      </c>
      <c r="D42" s="366">
        <f t="shared" ref="D42" si="0">SUM(B42:C42)</f>
        <v>285</v>
      </c>
      <c r="E42" s="367">
        <f t="shared" ref="E42" si="1">IF(L42&lt;&gt;0,(D42*100)/L42,0)</f>
        <v>90.476190476190482</v>
      </c>
      <c r="F42" s="364"/>
      <c r="G42" s="366">
        <f>SUM(G9:G40)</f>
        <v>16</v>
      </c>
      <c r="H42" s="366">
        <f>SUM(H9:H40)</f>
        <v>14</v>
      </c>
      <c r="I42" s="366">
        <f t="shared" ref="I42" si="2">SUM(G42:H42)</f>
        <v>30</v>
      </c>
      <c r="J42" s="367">
        <f t="shared" ref="J42" si="3">IF(L42&lt;&gt;0,(I42*100)/L42,0)</f>
        <v>9.5238095238095237</v>
      </c>
      <c r="K42" s="349"/>
      <c r="L42" s="366">
        <f t="shared" ref="L42" si="4">SUM(D42,I42)</f>
        <v>315</v>
      </c>
      <c r="M42" s="336"/>
      <c r="N42" s="336"/>
      <c r="O42" s="336"/>
      <c r="P42" s="336"/>
      <c r="Q42" s="336"/>
      <c r="R42" s="336"/>
    </row>
    <row r="43" spans="1:245" ht="6.95" customHeight="1">
      <c r="A43" s="361"/>
      <c r="B43" s="362"/>
      <c r="C43" s="362"/>
      <c r="D43" s="363"/>
      <c r="E43" s="362"/>
      <c r="F43" s="364"/>
      <c r="G43" s="362"/>
      <c r="H43" s="362"/>
      <c r="I43" s="363"/>
      <c r="J43" s="362"/>
      <c r="K43" s="349"/>
      <c r="L43" s="363"/>
      <c r="M43" s="336"/>
      <c r="N43" s="336"/>
      <c r="O43" s="336"/>
      <c r="P43" s="336"/>
      <c r="Q43" s="336"/>
      <c r="R43" s="336"/>
    </row>
    <row r="44" spans="1:245" ht="21" customHeight="1">
      <c r="A44" s="368" t="s">
        <v>185</v>
      </c>
      <c r="B44" s="384">
        <v>0</v>
      </c>
      <c r="C44" s="384">
        <v>0</v>
      </c>
      <c r="D44" s="347">
        <v>0</v>
      </c>
      <c r="E44" s="385">
        <v>0</v>
      </c>
      <c r="F44" s="364"/>
      <c r="G44" s="384">
        <v>0</v>
      </c>
      <c r="H44" s="384">
        <v>0</v>
      </c>
      <c r="I44" s="347">
        <v>0</v>
      </c>
      <c r="J44" s="385">
        <v>0</v>
      </c>
      <c r="K44" s="349"/>
      <c r="L44" s="347">
        <v>0</v>
      </c>
      <c r="M44" s="336"/>
      <c r="N44" s="336"/>
      <c r="O44" s="336"/>
      <c r="P44" s="336"/>
      <c r="Q44" s="336"/>
      <c r="R44" s="336"/>
    </row>
    <row r="45" spans="1:245" ht="21" customHeight="1">
      <c r="A45" s="368" t="s">
        <v>186</v>
      </c>
      <c r="B45" s="384">
        <v>0</v>
      </c>
      <c r="C45" s="384">
        <v>0</v>
      </c>
      <c r="D45" s="347">
        <v>0</v>
      </c>
      <c r="E45" s="385">
        <v>0</v>
      </c>
      <c r="F45" s="364"/>
      <c r="G45" s="384">
        <v>0</v>
      </c>
      <c r="H45" s="384">
        <v>0</v>
      </c>
      <c r="I45" s="347">
        <v>0</v>
      </c>
      <c r="J45" s="385">
        <v>0</v>
      </c>
      <c r="K45" s="349"/>
      <c r="L45" s="347">
        <v>0</v>
      </c>
      <c r="M45" s="336"/>
      <c r="N45" s="336"/>
      <c r="O45" s="336"/>
      <c r="P45" s="336"/>
      <c r="Q45" s="336"/>
      <c r="R45" s="336"/>
    </row>
    <row r="46" spans="1:245" ht="21" customHeight="1">
      <c r="A46" s="368" t="s">
        <v>187</v>
      </c>
      <c r="B46" s="384">
        <v>0</v>
      </c>
      <c r="C46" s="384">
        <v>0</v>
      </c>
      <c r="D46" s="347">
        <v>0</v>
      </c>
      <c r="E46" s="385">
        <v>0</v>
      </c>
      <c r="F46" s="364"/>
      <c r="G46" s="384">
        <v>0</v>
      </c>
      <c r="H46" s="384">
        <v>0</v>
      </c>
      <c r="I46" s="347">
        <v>0</v>
      </c>
      <c r="J46" s="385">
        <v>0</v>
      </c>
      <c r="K46" s="349"/>
      <c r="L46" s="347">
        <v>0</v>
      </c>
      <c r="M46" s="336"/>
      <c r="N46" s="336"/>
      <c r="O46" s="336"/>
      <c r="P46" s="336"/>
      <c r="Q46" s="336"/>
      <c r="R46" s="336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  <c r="AV46" s="333"/>
      <c r="AW46" s="333"/>
      <c r="AX46" s="333"/>
      <c r="AY46" s="333"/>
      <c r="AZ46" s="333"/>
      <c r="BA46" s="333"/>
      <c r="BB46" s="333"/>
      <c r="BC46" s="333"/>
      <c r="BD46" s="333"/>
      <c r="BE46" s="333"/>
      <c r="BF46" s="333"/>
      <c r="BG46" s="333"/>
      <c r="BH46" s="333"/>
      <c r="BI46" s="333"/>
      <c r="BJ46" s="333"/>
      <c r="BK46" s="333"/>
      <c r="BL46" s="333"/>
      <c r="BM46" s="333"/>
      <c r="BN46" s="333"/>
      <c r="BO46" s="333"/>
      <c r="BP46" s="333"/>
      <c r="BQ46" s="333"/>
      <c r="BR46" s="333"/>
      <c r="BS46" s="333"/>
      <c r="BT46" s="333"/>
      <c r="BU46" s="333"/>
      <c r="BV46" s="333"/>
      <c r="BW46" s="333"/>
      <c r="BX46" s="333"/>
      <c r="BY46" s="333"/>
      <c r="BZ46" s="333"/>
      <c r="CA46" s="333"/>
      <c r="CB46" s="333"/>
      <c r="CC46" s="333"/>
      <c r="CD46" s="333"/>
      <c r="CE46" s="333"/>
      <c r="CF46" s="333"/>
      <c r="CG46" s="333"/>
      <c r="CH46" s="333"/>
      <c r="CI46" s="333"/>
      <c r="CJ46" s="333"/>
      <c r="CK46" s="333"/>
      <c r="CL46" s="333"/>
      <c r="CM46" s="333"/>
      <c r="CN46" s="333"/>
      <c r="CO46" s="333"/>
      <c r="CP46" s="333"/>
      <c r="CQ46" s="333"/>
      <c r="CR46" s="333"/>
      <c r="CS46" s="333"/>
      <c r="CT46" s="333"/>
      <c r="CU46" s="333"/>
      <c r="CV46" s="333"/>
      <c r="CW46" s="333"/>
      <c r="CX46" s="333"/>
      <c r="CY46" s="333"/>
      <c r="CZ46" s="333"/>
      <c r="DA46" s="333"/>
      <c r="DB46" s="333"/>
      <c r="DC46" s="333"/>
      <c r="DD46" s="333"/>
      <c r="DE46" s="333"/>
      <c r="DF46" s="333"/>
      <c r="DG46" s="333"/>
      <c r="DH46" s="333"/>
      <c r="DI46" s="333"/>
      <c r="DJ46" s="333"/>
      <c r="DK46" s="333"/>
      <c r="DL46" s="333"/>
      <c r="DM46" s="333"/>
      <c r="DN46" s="333"/>
      <c r="DO46" s="333"/>
      <c r="DP46" s="333"/>
      <c r="DQ46" s="333"/>
      <c r="DR46" s="333"/>
      <c r="DS46" s="333"/>
      <c r="DT46" s="333"/>
      <c r="DU46" s="333"/>
      <c r="DV46" s="333"/>
      <c r="DW46" s="333"/>
      <c r="DX46" s="333"/>
      <c r="DY46" s="333"/>
      <c r="DZ46" s="333"/>
      <c r="EA46" s="333"/>
      <c r="EB46" s="333"/>
      <c r="EC46" s="333"/>
      <c r="ED46" s="333"/>
      <c r="EE46" s="333"/>
      <c r="EF46" s="333"/>
      <c r="EG46" s="333"/>
      <c r="EH46" s="333"/>
      <c r="EI46" s="333"/>
      <c r="EJ46" s="333"/>
      <c r="EK46" s="333"/>
      <c r="EL46" s="333"/>
      <c r="EM46" s="333"/>
      <c r="EN46" s="333"/>
      <c r="EO46" s="333"/>
      <c r="EP46" s="333"/>
      <c r="EQ46" s="333"/>
      <c r="ER46" s="333"/>
      <c r="ES46" s="333"/>
      <c r="ET46" s="333"/>
      <c r="EU46" s="333"/>
      <c r="EV46" s="333"/>
      <c r="EW46" s="333"/>
      <c r="EX46" s="333"/>
      <c r="EY46" s="333"/>
      <c r="EZ46" s="333"/>
      <c r="FA46" s="333"/>
      <c r="FB46" s="333"/>
      <c r="FC46" s="333"/>
      <c r="FD46" s="333"/>
      <c r="FE46" s="333"/>
      <c r="FF46" s="333"/>
      <c r="FG46" s="333"/>
      <c r="FH46" s="333"/>
      <c r="FI46" s="333"/>
      <c r="FJ46" s="333"/>
      <c r="FK46" s="333"/>
      <c r="FL46" s="333"/>
      <c r="FM46" s="333"/>
      <c r="FN46" s="333"/>
      <c r="FO46" s="333"/>
      <c r="FP46" s="333"/>
      <c r="FQ46" s="333"/>
      <c r="FR46" s="333"/>
      <c r="FS46" s="333"/>
      <c r="FT46" s="333"/>
      <c r="FU46" s="333"/>
      <c r="FV46" s="333"/>
      <c r="FW46" s="333"/>
      <c r="FX46" s="333"/>
      <c r="FY46" s="333"/>
      <c r="FZ46" s="333"/>
      <c r="GA46" s="333"/>
      <c r="GB46" s="333"/>
      <c r="GC46" s="333"/>
      <c r="GD46" s="333"/>
      <c r="GE46" s="333"/>
      <c r="GF46" s="333"/>
      <c r="GG46" s="333"/>
      <c r="GH46" s="333"/>
      <c r="GI46" s="333"/>
      <c r="GJ46" s="333"/>
      <c r="GK46" s="333"/>
      <c r="GL46" s="333"/>
      <c r="GM46" s="333"/>
      <c r="GN46" s="333"/>
      <c r="GO46" s="333"/>
      <c r="GP46" s="333"/>
      <c r="GQ46" s="333"/>
      <c r="GR46" s="333"/>
      <c r="GS46" s="333"/>
      <c r="GT46" s="333"/>
      <c r="GU46" s="333"/>
      <c r="GV46" s="333"/>
      <c r="GW46" s="333"/>
      <c r="GX46" s="333"/>
      <c r="GY46" s="333"/>
      <c r="GZ46" s="333"/>
      <c r="HA46" s="333"/>
      <c r="HB46" s="333"/>
      <c r="HC46" s="333"/>
      <c r="HD46" s="333"/>
      <c r="HE46" s="333"/>
      <c r="HF46" s="333"/>
      <c r="HG46" s="333"/>
      <c r="HH46" s="333"/>
      <c r="HI46" s="333"/>
      <c r="HJ46" s="333"/>
      <c r="HK46" s="333"/>
      <c r="HL46" s="333"/>
      <c r="HM46" s="333"/>
      <c r="HN46" s="333"/>
      <c r="HO46" s="333"/>
      <c r="HP46" s="333"/>
      <c r="HQ46" s="333"/>
      <c r="HR46" s="333"/>
      <c r="HS46" s="333"/>
      <c r="HT46" s="333"/>
      <c r="HU46" s="333"/>
      <c r="HV46" s="333"/>
      <c r="HW46" s="333"/>
      <c r="HX46" s="333"/>
      <c r="HY46" s="333"/>
      <c r="HZ46" s="333"/>
      <c r="IA46" s="333"/>
      <c r="IB46" s="333"/>
      <c r="IC46" s="333"/>
      <c r="ID46" s="333"/>
      <c r="IE46" s="333"/>
      <c r="IF46" s="333"/>
      <c r="IG46" s="333"/>
      <c r="IH46" s="333"/>
      <c r="II46" s="333"/>
      <c r="IJ46" s="333"/>
      <c r="IK46" s="333"/>
    </row>
    <row r="47" spans="1:245" ht="21" customHeight="1">
      <c r="A47" s="368" t="s">
        <v>371</v>
      </c>
      <c r="B47" s="384">
        <v>0</v>
      </c>
      <c r="C47" s="384">
        <v>0</v>
      </c>
      <c r="D47" s="347">
        <v>0</v>
      </c>
      <c r="E47" s="385">
        <v>0</v>
      </c>
      <c r="F47" s="364"/>
      <c r="G47" s="384">
        <v>0</v>
      </c>
      <c r="H47" s="384">
        <v>0</v>
      </c>
      <c r="I47" s="347">
        <v>0</v>
      </c>
      <c r="J47" s="385">
        <v>0</v>
      </c>
      <c r="K47" s="349"/>
      <c r="L47" s="347">
        <v>0</v>
      </c>
      <c r="M47" s="336"/>
      <c r="N47" s="336"/>
      <c r="O47" s="336"/>
      <c r="P47" s="336"/>
      <c r="Q47" s="336"/>
      <c r="R47" s="336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3"/>
      <c r="BY47" s="333"/>
      <c r="BZ47" s="333"/>
      <c r="CA47" s="333"/>
      <c r="CB47" s="333"/>
      <c r="CC47" s="333"/>
      <c r="CD47" s="333"/>
      <c r="CE47" s="333"/>
      <c r="CF47" s="333"/>
      <c r="CG47" s="333"/>
      <c r="CH47" s="333"/>
      <c r="CI47" s="333"/>
      <c r="CJ47" s="333"/>
      <c r="CK47" s="333"/>
      <c r="CL47" s="333"/>
      <c r="CM47" s="333"/>
      <c r="CN47" s="333"/>
      <c r="CO47" s="333"/>
      <c r="CP47" s="333"/>
      <c r="CQ47" s="333"/>
      <c r="CR47" s="333"/>
      <c r="CS47" s="333"/>
      <c r="CT47" s="333"/>
      <c r="CU47" s="333"/>
      <c r="CV47" s="333"/>
      <c r="CW47" s="333"/>
      <c r="CX47" s="333"/>
      <c r="CY47" s="333"/>
      <c r="CZ47" s="333"/>
      <c r="DA47" s="333"/>
      <c r="DB47" s="333"/>
      <c r="DC47" s="333"/>
      <c r="DD47" s="333"/>
      <c r="DE47" s="333"/>
      <c r="DF47" s="333"/>
      <c r="DG47" s="333"/>
      <c r="DH47" s="333"/>
      <c r="DI47" s="333"/>
      <c r="DJ47" s="333"/>
      <c r="DK47" s="333"/>
      <c r="DL47" s="333"/>
      <c r="DM47" s="333"/>
      <c r="DN47" s="333"/>
      <c r="DO47" s="333"/>
      <c r="DP47" s="333"/>
      <c r="DQ47" s="333"/>
      <c r="DR47" s="333"/>
      <c r="DS47" s="333"/>
      <c r="DT47" s="333"/>
      <c r="DU47" s="333"/>
      <c r="DV47" s="333"/>
      <c r="DW47" s="333"/>
      <c r="DX47" s="333"/>
      <c r="DY47" s="333"/>
      <c r="DZ47" s="333"/>
      <c r="EA47" s="333"/>
      <c r="EB47" s="333"/>
      <c r="EC47" s="333"/>
      <c r="ED47" s="333"/>
      <c r="EE47" s="333"/>
      <c r="EF47" s="333"/>
      <c r="EG47" s="333"/>
      <c r="EH47" s="333"/>
      <c r="EI47" s="333"/>
      <c r="EJ47" s="333"/>
      <c r="EK47" s="333"/>
      <c r="EL47" s="333"/>
      <c r="EM47" s="333"/>
      <c r="EN47" s="333"/>
      <c r="EO47" s="333"/>
      <c r="EP47" s="333"/>
      <c r="EQ47" s="333"/>
      <c r="ER47" s="333"/>
      <c r="ES47" s="333"/>
      <c r="ET47" s="333"/>
      <c r="EU47" s="333"/>
      <c r="EV47" s="333"/>
      <c r="EW47" s="333"/>
      <c r="EX47" s="333"/>
      <c r="EY47" s="333"/>
      <c r="EZ47" s="333"/>
      <c r="FA47" s="333"/>
      <c r="FB47" s="333"/>
      <c r="FC47" s="333"/>
      <c r="FD47" s="333"/>
      <c r="FE47" s="333"/>
      <c r="FF47" s="333"/>
      <c r="FG47" s="333"/>
      <c r="FH47" s="333"/>
      <c r="FI47" s="333"/>
      <c r="FJ47" s="333"/>
      <c r="FK47" s="333"/>
      <c r="FL47" s="333"/>
      <c r="FM47" s="333"/>
      <c r="FN47" s="333"/>
      <c r="FO47" s="333"/>
      <c r="FP47" s="333"/>
      <c r="FQ47" s="333"/>
      <c r="FR47" s="333"/>
      <c r="FS47" s="333"/>
      <c r="FT47" s="333"/>
      <c r="FU47" s="333"/>
      <c r="FV47" s="333"/>
      <c r="FW47" s="333"/>
      <c r="FX47" s="333"/>
      <c r="FY47" s="333"/>
      <c r="FZ47" s="333"/>
      <c r="GA47" s="333"/>
      <c r="GB47" s="333"/>
      <c r="GC47" s="333"/>
      <c r="GD47" s="333"/>
      <c r="GE47" s="333"/>
      <c r="GF47" s="333"/>
      <c r="GG47" s="333"/>
      <c r="GH47" s="333"/>
      <c r="GI47" s="333"/>
      <c r="GJ47" s="333"/>
      <c r="GK47" s="333"/>
      <c r="GL47" s="333"/>
      <c r="GM47" s="333"/>
      <c r="GN47" s="333"/>
      <c r="GO47" s="333"/>
      <c r="GP47" s="333"/>
      <c r="GQ47" s="333"/>
      <c r="GR47" s="333"/>
      <c r="GS47" s="333"/>
      <c r="GT47" s="333"/>
      <c r="GU47" s="333"/>
      <c r="GV47" s="333"/>
      <c r="GW47" s="333"/>
      <c r="GX47" s="333"/>
      <c r="GY47" s="333"/>
      <c r="GZ47" s="333"/>
      <c r="HA47" s="333"/>
      <c r="HB47" s="333"/>
      <c r="HC47" s="333"/>
      <c r="HD47" s="333"/>
      <c r="HE47" s="333"/>
      <c r="HF47" s="333"/>
      <c r="HG47" s="333"/>
      <c r="HH47" s="333"/>
      <c r="HI47" s="333"/>
      <c r="HJ47" s="333"/>
      <c r="HK47" s="333"/>
      <c r="HL47" s="333"/>
      <c r="HM47" s="333"/>
      <c r="HN47" s="333"/>
      <c r="HO47" s="333"/>
      <c r="HP47" s="333"/>
      <c r="HQ47" s="333"/>
      <c r="HR47" s="333"/>
      <c r="HS47" s="333"/>
      <c r="HT47" s="333"/>
      <c r="HU47" s="333"/>
      <c r="HV47" s="333"/>
      <c r="HW47" s="333"/>
      <c r="HX47" s="333"/>
      <c r="HY47" s="333"/>
      <c r="HZ47" s="333"/>
      <c r="IA47" s="333"/>
      <c r="IB47" s="333"/>
      <c r="IC47" s="333"/>
      <c r="ID47" s="333"/>
      <c r="IE47" s="333"/>
      <c r="IF47" s="333"/>
      <c r="IG47" s="333"/>
      <c r="IH47" s="333"/>
      <c r="II47" s="333"/>
      <c r="IJ47" s="333"/>
      <c r="IK47" s="333"/>
    </row>
    <row r="48" spans="1:245" ht="21" customHeight="1">
      <c r="A48" s="368" t="s">
        <v>188</v>
      </c>
      <c r="B48" s="384">
        <v>0</v>
      </c>
      <c r="C48" s="384">
        <v>0</v>
      </c>
      <c r="D48" s="347">
        <v>0</v>
      </c>
      <c r="E48" s="385">
        <v>0</v>
      </c>
      <c r="F48" s="364"/>
      <c r="G48" s="384">
        <v>0</v>
      </c>
      <c r="H48" s="384">
        <v>0</v>
      </c>
      <c r="I48" s="347">
        <v>0</v>
      </c>
      <c r="J48" s="385">
        <v>0</v>
      </c>
      <c r="K48" s="349"/>
      <c r="L48" s="347">
        <v>0</v>
      </c>
      <c r="M48" s="336"/>
      <c r="N48" s="336"/>
      <c r="O48" s="336"/>
      <c r="P48" s="336"/>
      <c r="Q48" s="336"/>
      <c r="R48" s="336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3"/>
      <c r="BI48" s="333"/>
      <c r="BJ48" s="333"/>
      <c r="BK48" s="333"/>
      <c r="BL48" s="333"/>
      <c r="BM48" s="333"/>
      <c r="BN48" s="333"/>
      <c r="BO48" s="333"/>
      <c r="BP48" s="333"/>
      <c r="BQ48" s="333"/>
      <c r="BR48" s="333"/>
      <c r="BS48" s="333"/>
      <c r="BT48" s="333"/>
      <c r="BU48" s="333"/>
      <c r="BV48" s="333"/>
      <c r="BW48" s="333"/>
      <c r="BX48" s="333"/>
      <c r="BY48" s="333"/>
      <c r="BZ48" s="333"/>
      <c r="CA48" s="333"/>
      <c r="CB48" s="333"/>
      <c r="CC48" s="333"/>
      <c r="CD48" s="333"/>
      <c r="CE48" s="333"/>
      <c r="CF48" s="333"/>
      <c r="CG48" s="333"/>
      <c r="CH48" s="333"/>
      <c r="CI48" s="333"/>
      <c r="CJ48" s="333"/>
      <c r="CK48" s="333"/>
      <c r="CL48" s="333"/>
      <c r="CM48" s="333"/>
      <c r="CN48" s="333"/>
      <c r="CO48" s="333"/>
      <c r="CP48" s="333"/>
      <c r="CQ48" s="333"/>
      <c r="CR48" s="333"/>
      <c r="CS48" s="333"/>
      <c r="CT48" s="333"/>
      <c r="CU48" s="333"/>
      <c r="CV48" s="333"/>
      <c r="CW48" s="333"/>
      <c r="CX48" s="333"/>
      <c r="CY48" s="333"/>
      <c r="CZ48" s="333"/>
      <c r="DA48" s="333"/>
      <c r="DB48" s="333"/>
      <c r="DC48" s="333"/>
      <c r="DD48" s="333"/>
      <c r="DE48" s="333"/>
      <c r="DF48" s="333"/>
      <c r="DG48" s="333"/>
      <c r="DH48" s="333"/>
      <c r="DI48" s="333"/>
      <c r="DJ48" s="333"/>
      <c r="DK48" s="333"/>
      <c r="DL48" s="333"/>
      <c r="DM48" s="333"/>
      <c r="DN48" s="333"/>
      <c r="DO48" s="333"/>
      <c r="DP48" s="333"/>
      <c r="DQ48" s="333"/>
      <c r="DR48" s="333"/>
      <c r="DS48" s="333"/>
      <c r="DT48" s="333"/>
      <c r="DU48" s="333"/>
      <c r="DV48" s="333"/>
      <c r="DW48" s="333"/>
      <c r="DX48" s="333"/>
      <c r="DY48" s="333"/>
      <c r="DZ48" s="333"/>
      <c r="EA48" s="333"/>
      <c r="EB48" s="333"/>
      <c r="EC48" s="333"/>
      <c r="ED48" s="333"/>
      <c r="EE48" s="333"/>
      <c r="EF48" s="333"/>
      <c r="EG48" s="333"/>
      <c r="EH48" s="333"/>
      <c r="EI48" s="333"/>
      <c r="EJ48" s="333"/>
      <c r="EK48" s="333"/>
      <c r="EL48" s="333"/>
      <c r="EM48" s="333"/>
      <c r="EN48" s="333"/>
      <c r="EO48" s="333"/>
      <c r="EP48" s="333"/>
      <c r="EQ48" s="333"/>
      <c r="ER48" s="333"/>
      <c r="ES48" s="333"/>
      <c r="ET48" s="333"/>
      <c r="EU48" s="333"/>
      <c r="EV48" s="333"/>
      <c r="EW48" s="333"/>
      <c r="EX48" s="333"/>
      <c r="EY48" s="333"/>
      <c r="EZ48" s="333"/>
      <c r="FA48" s="333"/>
      <c r="FB48" s="333"/>
      <c r="FC48" s="333"/>
      <c r="FD48" s="333"/>
      <c r="FE48" s="333"/>
      <c r="FF48" s="333"/>
      <c r="FG48" s="333"/>
      <c r="FH48" s="333"/>
      <c r="FI48" s="333"/>
      <c r="FJ48" s="333"/>
      <c r="FK48" s="333"/>
      <c r="FL48" s="333"/>
      <c r="FM48" s="333"/>
      <c r="FN48" s="333"/>
      <c r="FO48" s="333"/>
      <c r="FP48" s="333"/>
      <c r="FQ48" s="333"/>
      <c r="FR48" s="333"/>
      <c r="FS48" s="333"/>
      <c r="FT48" s="333"/>
      <c r="FU48" s="333"/>
      <c r="FV48" s="333"/>
      <c r="FW48" s="333"/>
      <c r="FX48" s="333"/>
      <c r="FY48" s="333"/>
      <c r="FZ48" s="333"/>
      <c r="GA48" s="333"/>
      <c r="GB48" s="333"/>
      <c r="GC48" s="333"/>
      <c r="GD48" s="333"/>
      <c r="GE48" s="333"/>
      <c r="GF48" s="333"/>
      <c r="GG48" s="333"/>
      <c r="GH48" s="333"/>
      <c r="GI48" s="333"/>
      <c r="GJ48" s="333"/>
      <c r="GK48" s="333"/>
      <c r="GL48" s="333"/>
      <c r="GM48" s="333"/>
      <c r="GN48" s="333"/>
      <c r="GO48" s="333"/>
      <c r="GP48" s="333"/>
      <c r="GQ48" s="333"/>
      <c r="GR48" s="333"/>
      <c r="GS48" s="333"/>
      <c r="GT48" s="333"/>
      <c r="GU48" s="333"/>
      <c r="GV48" s="333"/>
      <c r="GW48" s="333"/>
      <c r="GX48" s="333"/>
      <c r="GY48" s="333"/>
      <c r="GZ48" s="333"/>
      <c r="HA48" s="333"/>
      <c r="HB48" s="333"/>
      <c r="HC48" s="333"/>
      <c r="HD48" s="333"/>
      <c r="HE48" s="333"/>
      <c r="HF48" s="333"/>
      <c r="HG48" s="333"/>
      <c r="HH48" s="333"/>
      <c r="HI48" s="333"/>
      <c r="HJ48" s="333"/>
      <c r="HK48" s="333"/>
      <c r="HL48" s="333"/>
      <c r="HM48" s="333"/>
      <c r="HN48" s="333"/>
      <c r="HO48" s="333"/>
      <c r="HP48" s="333"/>
      <c r="HQ48" s="333"/>
      <c r="HR48" s="333"/>
      <c r="HS48" s="333"/>
      <c r="HT48" s="333"/>
      <c r="HU48" s="333"/>
      <c r="HV48" s="333"/>
      <c r="HW48" s="333"/>
      <c r="HX48" s="333"/>
      <c r="HY48" s="333"/>
      <c r="HZ48" s="333"/>
      <c r="IA48" s="333"/>
      <c r="IB48" s="333"/>
      <c r="IC48" s="333"/>
      <c r="ID48" s="333"/>
      <c r="IE48" s="333"/>
      <c r="IF48" s="333"/>
      <c r="IG48" s="333"/>
      <c r="IH48" s="333"/>
      <c r="II48" s="333"/>
      <c r="IJ48" s="333"/>
      <c r="IK48" s="333"/>
    </row>
    <row r="49" spans="1:245" ht="21" customHeight="1">
      <c r="A49" s="368" t="s">
        <v>189</v>
      </c>
      <c r="B49" s="384">
        <v>0</v>
      </c>
      <c r="C49" s="384">
        <v>0</v>
      </c>
      <c r="D49" s="347">
        <v>0</v>
      </c>
      <c r="E49" s="385">
        <v>0</v>
      </c>
      <c r="F49" s="364"/>
      <c r="G49" s="384">
        <v>0</v>
      </c>
      <c r="H49" s="384">
        <v>0</v>
      </c>
      <c r="I49" s="347">
        <v>0</v>
      </c>
      <c r="J49" s="385">
        <v>0</v>
      </c>
      <c r="K49" s="349"/>
      <c r="L49" s="347">
        <v>0</v>
      </c>
      <c r="M49" s="336"/>
      <c r="N49" s="336"/>
      <c r="O49" s="336"/>
      <c r="P49" s="336"/>
      <c r="Q49" s="336"/>
      <c r="R49" s="336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  <c r="BQ49" s="333"/>
      <c r="BR49" s="333"/>
      <c r="BS49" s="333"/>
      <c r="BT49" s="333"/>
      <c r="BU49" s="333"/>
      <c r="BV49" s="333"/>
      <c r="BW49" s="333"/>
      <c r="BX49" s="333"/>
      <c r="BY49" s="333"/>
      <c r="BZ49" s="333"/>
      <c r="CA49" s="333"/>
      <c r="CB49" s="333"/>
      <c r="CC49" s="333"/>
      <c r="CD49" s="333"/>
      <c r="CE49" s="333"/>
      <c r="CF49" s="333"/>
      <c r="CG49" s="333"/>
      <c r="CH49" s="333"/>
      <c r="CI49" s="333"/>
      <c r="CJ49" s="333"/>
      <c r="CK49" s="333"/>
      <c r="CL49" s="333"/>
      <c r="CM49" s="333"/>
      <c r="CN49" s="333"/>
      <c r="CO49" s="333"/>
      <c r="CP49" s="333"/>
      <c r="CQ49" s="333"/>
      <c r="CR49" s="333"/>
      <c r="CS49" s="333"/>
      <c r="CT49" s="333"/>
      <c r="CU49" s="333"/>
      <c r="CV49" s="333"/>
      <c r="CW49" s="333"/>
      <c r="CX49" s="333"/>
      <c r="CY49" s="333"/>
      <c r="CZ49" s="333"/>
      <c r="DA49" s="333"/>
      <c r="DB49" s="333"/>
      <c r="DC49" s="333"/>
      <c r="DD49" s="333"/>
      <c r="DE49" s="333"/>
      <c r="DF49" s="333"/>
      <c r="DG49" s="333"/>
      <c r="DH49" s="333"/>
      <c r="DI49" s="333"/>
      <c r="DJ49" s="333"/>
      <c r="DK49" s="333"/>
      <c r="DL49" s="333"/>
      <c r="DM49" s="333"/>
      <c r="DN49" s="333"/>
      <c r="DO49" s="333"/>
      <c r="DP49" s="333"/>
      <c r="DQ49" s="333"/>
      <c r="DR49" s="333"/>
      <c r="DS49" s="333"/>
      <c r="DT49" s="333"/>
      <c r="DU49" s="333"/>
      <c r="DV49" s="333"/>
      <c r="DW49" s="333"/>
      <c r="DX49" s="333"/>
      <c r="DY49" s="333"/>
      <c r="DZ49" s="333"/>
      <c r="EA49" s="333"/>
      <c r="EB49" s="333"/>
      <c r="EC49" s="333"/>
      <c r="ED49" s="333"/>
      <c r="EE49" s="333"/>
      <c r="EF49" s="333"/>
      <c r="EG49" s="333"/>
      <c r="EH49" s="333"/>
      <c r="EI49" s="333"/>
      <c r="EJ49" s="333"/>
      <c r="EK49" s="333"/>
      <c r="EL49" s="333"/>
      <c r="EM49" s="333"/>
      <c r="EN49" s="333"/>
      <c r="EO49" s="333"/>
      <c r="EP49" s="333"/>
      <c r="EQ49" s="333"/>
      <c r="ER49" s="333"/>
      <c r="ES49" s="333"/>
      <c r="ET49" s="333"/>
      <c r="EU49" s="333"/>
      <c r="EV49" s="333"/>
      <c r="EW49" s="333"/>
      <c r="EX49" s="333"/>
      <c r="EY49" s="333"/>
      <c r="EZ49" s="333"/>
      <c r="FA49" s="333"/>
      <c r="FB49" s="333"/>
      <c r="FC49" s="333"/>
      <c r="FD49" s="333"/>
      <c r="FE49" s="333"/>
      <c r="FF49" s="333"/>
      <c r="FG49" s="333"/>
      <c r="FH49" s="333"/>
      <c r="FI49" s="333"/>
      <c r="FJ49" s="333"/>
      <c r="FK49" s="333"/>
      <c r="FL49" s="333"/>
      <c r="FM49" s="333"/>
      <c r="FN49" s="333"/>
      <c r="FO49" s="333"/>
      <c r="FP49" s="333"/>
      <c r="FQ49" s="333"/>
      <c r="FR49" s="333"/>
      <c r="FS49" s="333"/>
      <c r="FT49" s="333"/>
      <c r="FU49" s="333"/>
      <c r="FV49" s="333"/>
      <c r="FW49" s="333"/>
      <c r="FX49" s="333"/>
      <c r="FY49" s="333"/>
      <c r="FZ49" s="333"/>
      <c r="GA49" s="333"/>
      <c r="GB49" s="333"/>
      <c r="GC49" s="333"/>
      <c r="GD49" s="333"/>
      <c r="GE49" s="333"/>
      <c r="GF49" s="333"/>
      <c r="GG49" s="333"/>
      <c r="GH49" s="333"/>
      <c r="GI49" s="333"/>
      <c r="GJ49" s="333"/>
      <c r="GK49" s="333"/>
      <c r="GL49" s="333"/>
      <c r="GM49" s="333"/>
      <c r="GN49" s="333"/>
      <c r="GO49" s="333"/>
      <c r="GP49" s="333"/>
      <c r="GQ49" s="333"/>
      <c r="GR49" s="333"/>
      <c r="GS49" s="333"/>
      <c r="GT49" s="333"/>
      <c r="GU49" s="333"/>
      <c r="GV49" s="333"/>
      <c r="GW49" s="333"/>
      <c r="GX49" s="333"/>
      <c r="GY49" s="333"/>
      <c r="GZ49" s="333"/>
      <c r="HA49" s="333"/>
      <c r="HB49" s="333"/>
      <c r="HC49" s="333"/>
      <c r="HD49" s="333"/>
      <c r="HE49" s="333"/>
      <c r="HF49" s="333"/>
      <c r="HG49" s="333"/>
      <c r="HH49" s="333"/>
      <c r="HI49" s="333"/>
      <c r="HJ49" s="333"/>
      <c r="HK49" s="333"/>
      <c r="HL49" s="333"/>
      <c r="HM49" s="333"/>
      <c r="HN49" s="333"/>
      <c r="HO49" s="333"/>
      <c r="HP49" s="333"/>
      <c r="HQ49" s="333"/>
      <c r="HR49" s="333"/>
      <c r="HS49" s="333"/>
      <c r="HT49" s="333"/>
      <c r="HU49" s="333"/>
      <c r="HV49" s="333"/>
      <c r="HW49" s="333"/>
      <c r="HX49" s="333"/>
      <c r="HY49" s="333"/>
      <c r="HZ49" s="333"/>
      <c r="IA49" s="333"/>
      <c r="IB49" s="333"/>
      <c r="IC49" s="333"/>
      <c r="ID49" s="333"/>
      <c r="IE49" s="333"/>
      <c r="IF49" s="333"/>
      <c r="IG49" s="333"/>
      <c r="IH49" s="333"/>
      <c r="II49" s="333"/>
      <c r="IJ49" s="333"/>
      <c r="IK49" s="333"/>
    </row>
    <row r="50" spans="1:245" ht="21" customHeight="1">
      <c r="A50" s="368" t="s">
        <v>190</v>
      </c>
      <c r="B50" s="384">
        <v>0</v>
      </c>
      <c r="C50" s="384">
        <v>0</v>
      </c>
      <c r="D50" s="347">
        <v>0</v>
      </c>
      <c r="E50" s="385">
        <v>0</v>
      </c>
      <c r="F50" s="364"/>
      <c r="G50" s="384">
        <v>0</v>
      </c>
      <c r="H50" s="384">
        <v>0</v>
      </c>
      <c r="I50" s="347">
        <v>0</v>
      </c>
      <c r="J50" s="385">
        <v>0</v>
      </c>
      <c r="K50" s="349"/>
      <c r="L50" s="347">
        <v>0</v>
      </c>
      <c r="M50" s="336"/>
      <c r="N50" s="336"/>
      <c r="O50" s="336"/>
      <c r="P50" s="336"/>
      <c r="Q50" s="336"/>
      <c r="R50" s="336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3"/>
      <c r="AX50" s="333"/>
      <c r="AY50" s="333"/>
      <c r="AZ50" s="333"/>
      <c r="BA50" s="333"/>
      <c r="BB50" s="333"/>
      <c r="BC50" s="333"/>
      <c r="BD50" s="333"/>
      <c r="BE50" s="333"/>
      <c r="BF50" s="333"/>
      <c r="BG50" s="333"/>
      <c r="BH50" s="333"/>
      <c r="BI50" s="333"/>
      <c r="BJ50" s="333"/>
      <c r="BK50" s="333"/>
      <c r="BL50" s="333"/>
      <c r="BM50" s="333"/>
      <c r="BN50" s="333"/>
      <c r="BO50" s="333"/>
      <c r="BP50" s="333"/>
      <c r="BQ50" s="333"/>
      <c r="BR50" s="333"/>
      <c r="BS50" s="333"/>
      <c r="BT50" s="333"/>
      <c r="BU50" s="333"/>
      <c r="BV50" s="333"/>
      <c r="BW50" s="333"/>
      <c r="BX50" s="333"/>
      <c r="BY50" s="333"/>
      <c r="BZ50" s="333"/>
      <c r="CA50" s="333"/>
      <c r="CB50" s="333"/>
      <c r="CC50" s="333"/>
      <c r="CD50" s="333"/>
      <c r="CE50" s="333"/>
      <c r="CF50" s="333"/>
      <c r="CG50" s="333"/>
      <c r="CH50" s="333"/>
      <c r="CI50" s="333"/>
      <c r="CJ50" s="333"/>
      <c r="CK50" s="333"/>
      <c r="CL50" s="333"/>
      <c r="CM50" s="333"/>
      <c r="CN50" s="333"/>
      <c r="CO50" s="333"/>
      <c r="CP50" s="333"/>
      <c r="CQ50" s="333"/>
      <c r="CR50" s="333"/>
      <c r="CS50" s="333"/>
      <c r="CT50" s="333"/>
      <c r="CU50" s="333"/>
      <c r="CV50" s="333"/>
      <c r="CW50" s="333"/>
      <c r="CX50" s="333"/>
      <c r="CY50" s="333"/>
      <c r="CZ50" s="333"/>
      <c r="DA50" s="333"/>
      <c r="DB50" s="333"/>
      <c r="DC50" s="333"/>
      <c r="DD50" s="333"/>
      <c r="DE50" s="333"/>
      <c r="DF50" s="333"/>
      <c r="DG50" s="333"/>
      <c r="DH50" s="333"/>
      <c r="DI50" s="333"/>
      <c r="DJ50" s="333"/>
      <c r="DK50" s="333"/>
      <c r="DL50" s="333"/>
      <c r="DM50" s="333"/>
      <c r="DN50" s="333"/>
      <c r="DO50" s="333"/>
      <c r="DP50" s="333"/>
      <c r="DQ50" s="333"/>
      <c r="DR50" s="333"/>
      <c r="DS50" s="333"/>
      <c r="DT50" s="333"/>
      <c r="DU50" s="333"/>
      <c r="DV50" s="333"/>
      <c r="DW50" s="333"/>
      <c r="DX50" s="333"/>
      <c r="DY50" s="333"/>
      <c r="DZ50" s="333"/>
      <c r="EA50" s="333"/>
      <c r="EB50" s="333"/>
      <c r="EC50" s="333"/>
      <c r="ED50" s="333"/>
      <c r="EE50" s="333"/>
      <c r="EF50" s="333"/>
      <c r="EG50" s="333"/>
      <c r="EH50" s="333"/>
      <c r="EI50" s="333"/>
      <c r="EJ50" s="333"/>
      <c r="EK50" s="333"/>
      <c r="EL50" s="333"/>
      <c r="EM50" s="333"/>
      <c r="EN50" s="333"/>
      <c r="EO50" s="333"/>
      <c r="EP50" s="333"/>
      <c r="EQ50" s="333"/>
      <c r="ER50" s="333"/>
      <c r="ES50" s="333"/>
      <c r="ET50" s="333"/>
      <c r="EU50" s="333"/>
      <c r="EV50" s="333"/>
      <c r="EW50" s="333"/>
      <c r="EX50" s="333"/>
      <c r="EY50" s="333"/>
      <c r="EZ50" s="333"/>
      <c r="FA50" s="333"/>
      <c r="FB50" s="333"/>
      <c r="FC50" s="333"/>
      <c r="FD50" s="333"/>
      <c r="FE50" s="333"/>
      <c r="FF50" s="333"/>
      <c r="FG50" s="333"/>
      <c r="FH50" s="333"/>
      <c r="FI50" s="333"/>
      <c r="FJ50" s="333"/>
      <c r="FK50" s="333"/>
      <c r="FL50" s="333"/>
      <c r="FM50" s="333"/>
      <c r="FN50" s="333"/>
      <c r="FO50" s="333"/>
      <c r="FP50" s="333"/>
      <c r="FQ50" s="333"/>
      <c r="FR50" s="333"/>
      <c r="FS50" s="333"/>
      <c r="FT50" s="333"/>
      <c r="FU50" s="333"/>
      <c r="FV50" s="333"/>
      <c r="FW50" s="333"/>
      <c r="FX50" s="333"/>
      <c r="FY50" s="333"/>
      <c r="FZ50" s="333"/>
      <c r="GA50" s="333"/>
      <c r="GB50" s="333"/>
      <c r="GC50" s="333"/>
      <c r="GD50" s="333"/>
      <c r="GE50" s="333"/>
      <c r="GF50" s="333"/>
      <c r="GG50" s="333"/>
      <c r="GH50" s="333"/>
      <c r="GI50" s="333"/>
      <c r="GJ50" s="333"/>
      <c r="GK50" s="333"/>
      <c r="GL50" s="333"/>
      <c r="GM50" s="333"/>
      <c r="GN50" s="333"/>
      <c r="GO50" s="333"/>
      <c r="GP50" s="333"/>
      <c r="GQ50" s="333"/>
      <c r="GR50" s="333"/>
      <c r="GS50" s="333"/>
      <c r="GT50" s="333"/>
      <c r="GU50" s="333"/>
      <c r="GV50" s="333"/>
      <c r="GW50" s="333"/>
      <c r="GX50" s="333"/>
      <c r="GY50" s="333"/>
      <c r="GZ50" s="333"/>
      <c r="HA50" s="333"/>
      <c r="HB50" s="333"/>
      <c r="HC50" s="333"/>
      <c r="HD50" s="333"/>
      <c r="HE50" s="333"/>
      <c r="HF50" s="333"/>
      <c r="HG50" s="333"/>
      <c r="HH50" s="333"/>
      <c r="HI50" s="333"/>
      <c r="HJ50" s="333"/>
      <c r="HK50" s="333"/>
      <c r="HL50" s="333"/>
      <c r="HM50" s="333"/>
      <c r="HN50" s="333"/>
      <c r="HO50" s="333"/>
      <c r="HP50" s="333"/>
      <c r="HQ50" s="333"/>
      <c r="HR50" s="333"/>
      <c r="HS50" s="333"/>
      <c r="HT50" s="333"/>
      <c r="HU50" s="333"/>
      <c r="HV50" s="333"/>
      <c r="HW50" s="333"/>
      <c r="HX50" s="333"/>
      <c r="HY50" s="333"/>
      <c r="HZ50" s="333"/>
      <c r="IA50" s="333"/>
      <c r="IB50" s="333"/>
      <c r="IC50" s="333"/>
      <c r="ID50" s="333"/>
      <c r="IE50" s="333"/>
      <c r="IF50" s="333"/>
      <c r="IG50" s="333"/>
      <c r="IH50" s="333"/>
      <c r="II50" s="333"/>
      <c r="IJ50" s="333"/>
      <c r="IK50" s="333"/>
    </row>
    <row r="51" spans="1:245" ht="21" customHeight="1">
      <c r="A51" s="368" t="s">
        <v>191</v>
      </c>
      <c r="B51" s="384">
        <v>0</v>
      </c>
      <c r="C51" s="384">
        <v>0</v>
      </c>
      <c r="D51" s="347">
        <v>0</v>
      </c>
      <c r="E51" s="385">
        <v>0</v>
      </c>
      <c r="F51" s="364"/>
      <c r="G51" s="384">
        <v>0</v>
      </c>
      <c r="H51" s="384">
        <v>0</v>
      </c>
      <c r="I51" s="347">
        <v>0</v>
      </c>
      <c r="J51" s="385">
        <v>0</v>
      </c>
      <c r="K51" s="349"/>
      <c r="L51" s="347">
        <v>0</v>
      </c>
      <c r="M51" s="336"/>
      <c r="N51" s="336"/>
      <c r="O51" s="336"/>
      <c r="P51" s="336"/>
      <c r="Q51" s="336"/>
      <c r="R51" s="336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333"/>
      <c r="BI51" s="333"/>
      <c r="BJ51" s="333"/>
      <c r="BK51" s="333"/>
      <c r="BL51" s="333"/>
      <c r="BM51" s="333"/>
      <c r="BN51" s="333"/>
      <c r="BO51" s="333"/>
      <c r="BP51" s="333"/>
      <c r="BQ51" s="333"/>
      <c r="BR51" s="333"/>
      <c r="BS51" s="333"/>
      <c r="BT51" s="333"/>
      <c r="BU51" s="333"/>
      <c r="BV51" s="333"/>
      <c r="BW51" s="333"/>
      <c r="BX51" s="333"/>
      <c r="BY51" s="333"/>
      <c r="BZ51" s="333"/>
      <c r="CA51" s="333"/>
      <c r="CB51" s="333"/>
      <c r="CC51" s="333"/>
      <c r="CD51" s="333"/>
      <c r="CE51" s="333"/>
      <c r="CF51" s="333"/>
      <c r="CG51" s="333"/>
      <c r="CH51" s="333"/>
      <c r="CI51" s="333"/>
      <c r="CJ51" s="333"/>
      <c r="CK51" s="333"/>
      <c r="CL51" s="333"/>
      <c r="CM51" s="333"/>
      <c r="CN51" s="333"/>
      <c r="CO51" s="333"/>
      <c r="CP51" s="333"/>
      <c r="CQ51" s="333"/>
      <c r="CR51" s="333"/>
      <c r="CS51" s="333"/>
      <c r="CT51" s="333"/>
      <c r="CU51" s="333"/>
      <c r="CV51" s="333"/>
      <c r="CW51" s="333"/>
      <c r="CX51" s="333"/>
      <c r="CY51" s="333"/>
      <c r="CZ51" s="333"/>
      <c r="DA51" s="333"/>
      <c r="DB51" s="333"/>
      <c r="DC51" s="333"/>
      <c r="DD51" s="333"/>
      <c r="DE51" s="333"/>
      <c r="DF51" s="333"/>
      <c r="DG51" s="333"/>
      <c r="DH51" s="333"/>
      <c r="DI51" s="333"/>
      <c r="DJ51" s="333"/>
      <c r="DK51" s="333"/>
      <c r="DL51" s="333"/>
      <c r="DM51" s="333"/>
      <c r="DN51" s="333"/>
      <c r="DO51" s="333"/>
      <c r="DP51" s="333"/>
      <c r="DQ51" s="333"/>
      <c r="DR51" s="333"/>
      <c r="DS51" s="333"/>
      <c r="DT51" s="333"/>
      <c r="DU51" s="333"/>
      <c r="DV51" s="333"/>
      <c r="DW51" s="333"/>
      <c r="DX51" s="333"/>
      <c r="DY51" s="333"/>
      <c r="DZ51" s="333"/>
      <c r="EA51" s="333"/>
      <c r="EB51" s="333"/>
      <c r="EC51" s="333"/>
      <c r="ED51" s="333"/>
      <c r="EE51" s="333"/>
      <c r="EF51" s="333"/>
      <c r="EG51" s="333"/>
      <c r="EH51" s="333"/>
      <c r="EI51" s="333"/>
      <c r="EJ51" s="333"/>
      <c r="EK51" s="333"/>
      <c r="EL51" s="333"/>
      <c r="EM51" s="333"/>
      <c r="EN51" s="333"/>
      <c r="EO51" s="333"/>
      <c r="EP51" s="333"/>
      <c r="EQ51" s="333"/>
      <c r="ER51" s="333"/>
      <c r="ES51" s="333"/>
      <c r="ET51" s="333"/>
      <c r="EU51" s="333"/>
      <c r="EV51" s="333"/>
      <c r="EW51" s="333"/>
      <c r="EX51" s="333"/>
      <c r="EY51" s="333"/>
      <c r="EZ51" s="333"/>
      <c r="FA51" s="333"/>
      <c r="FB51" s="333"/>
      <c r="FC51" s="333"/>
      <c r="FD51" s="333"/>
      <c r="FE51" s="333"/>
      <c r="FF51" s="333"/>
      <c r="FG51" s="333"/>
      <c r="FH51" s="333"/>
      <c r="FI51" s="333"/>
      <c r="FJ51" s="333"/>
      <c r="FK51" s="333"/>
      <c r="FL51" s="333"/>
      <c r="FM51" s="333"/>
      <c r="FN51" s="333"/>
      <c r="FO51" s="333"/>
      <c r="FP51" s="333"/>
      <c r="FQ51" s="333"/>
      <c r="FR51" s="333"/>
      <c r="FS51" s="333"/>
      <c r="FT51" s="333"/>
      <c r="FU51" s="333"/>
      <c r="FV51" s="333"/>
      <c r="FW51" s="333"/>
      <c r="FX51" s="333"/>
      <c r="FY51" s="333"/>
      <c r="FZ51" s="333"/>
      <c r="GA51" s="333"/>
      <c r="GB51" s="333"/>
      <c r="GC51" s="333"/>
      <c r="GD51" s="333"/>
      <c r="GE51" s="333"/>
      <c r="GF51" s="333"/>
      <c r="GG51" s="333"/>
      <c r="GH51" s="333"/>
      <c r="GI51" s="333"/>
      <c r="GJ51" s="333"/>
      <c r="GK51" s="333"/>
      <c r="GL51" s="333"/>
      <c r="GM51" s="333"/>
      <c r="GN51" s="333"/>
      <c r="GO51" s="333"/>
      <c r="GP51" s="333"/>
      <c r="GQ51" s="333"/>
      <c r="GR51" s="333"/>
      <c r="GS51" s="333"/>
      <c r="GT51" s="333"/>
      <c r="GU51" s="333"/>
      <c r="GV51" s="333"/>
      <c r="GW51" s="333"/>
      <c r="GX51" s="333"/>
      <c r="GY51" s="333"/>
      <c r="GZ51" s="333"/>
      <c r="HA51" s="333"/>
      <c r="HB51" s="333"/>
      <c r="HC51" s="333"/>
      <c r="HD51" s="333"/>
      <c r="HE51" s="333"/>
      <c r="HF51" s="333"/>
      <c r="HG51" s="333"/>
      <c r="HH51" s="333"/>
      <c r="HI51" s="333"/>
      <c r="HJ51" s="333"/>
      <c r="HK51" s="333"/>
      <c r="HL51" s="333"/>
      <c r="HM51" s="333"/>
      <c r="HN51" s="333"/>
      <c r="HO51" s="333"/>
      <c r="HP51" s="333"/>
      <c r="HQ51" s="333"/>
      <c r="HR51" s="333"/>
      <c r="HS51" s="333"/>
      <c r="HT51" s="333"/>
      <c r="HU51" s="333"/>
      <c r="HV51" s="333"/>
      <c r="HW51" s="333"/>
      <c r="HX51" s="333"/>
      <c r="HY51" s="333"/>
      <c r="HZ51" s="333"/>
      <c r="IA51" s="333"/>
      <c r="IB51" s="333"/>
      <c r="IC51" s="333"/>
      <c r="ID51" s="333"/>
      <c r="IE51" s="333"/>
      <c r="IF51" s="333"/>
      <c r="IG51" s="333"/>
      <c r="IH51" s="333"/>
      <c r="II51" s="333"/>
      <c r="IJ51" s="333"/>
      <c r="IK51" s="333"/>
    </row>
    <row r="52" spans="1:245" ht="21" customHeight="1">
      <c r="A52" s="368" t="s">
        <v>192</v>
      </c>
      <c r="B52" s="384">
        <v>0</v>
      </c>
      <c r="C52" s="384">
        <v>0</v>
      </c>
      <c r="D52" s="347">
        <v>0</v>
      </c>
      <c r="E52" s="385">
        <v>0</v>
      </c>
      <c r="F52" s="364"/>
      <c r="G52" s="384">
        <v>0</v>
      </c>
      <c r="H52" s="384">
        <v>0</v>
      </c>
      <c r="I52" s="347">
        <v>0</v>
      </c>
      <c r="J52" s="385">
        <v>0</v>
      </c>
      <c r="K52" s="349"/>
      <c r="L52" s="347">
        <v>0</v>
      </c>
      <c r="M52" s="336"/>
      <c r="N52" s="336"/>
      <c r="O52" s="336"/>
      <c r="P52" s="336"/>
      <c r="Q52" s="336"/>
      <c r="R52" s="336"/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  <c r="AK52" s="333"/>
      <c r="AL52" s="333"/>
      <c r="AM52" s="333"/>
      <c r="AN52" s="333"/>
      <c r="AO52" s="333"/>
      <c r="AP52" s="333"/>
      <c r="AQ52" s="333"/>
      <c r="AR52" s="333"/>
      <c r="AS52" s="333"/>
      <c r="AT52" s="333"/>
      <c r="AU52" s="333"/>
      <c r="AV52" s="333"/>
      <c r="AW52" s="333"/>
      <c r="AX52" s="333"/>
      <c r="AY52" s="333"/>
      <c r="AZ52" s="333"/>
      <c r="BA52" s="333"/>
      <c r="BB52" s="333"/>
      <c r="BC52" s="333"/>
      <c r="BD52" s="333"/>
      <c r="BE52" s="333"/>
      <c r="BF52" s="333"/>
      <c r="BG52" s="333"/>
      <c r="BH52" s="333"/>
      <c r="BI52" s="333"/>
      <c r="BJ52" s="333"/>
      <c r="BK52" s="333"/>
      <c r="BL52" s="333"/>
      <c r="BM52" s="333"/>
      <c r="BN52" s="333"/>
      <c r="BO52" s="333"/>
      <c r="BP52" s="333"/>
      <c r="BQ52" s="333"/>
      <c r="BR52" s="333"/>
      <c r="BS52" s="333"/>
      <c r="BT52" s="333"/>
      <c r="BU52" s="333"/>
      <c r="BV52" s="333"/>
      <c r="BW52" s="333"/>
      <c r="BX52" s="333"/>
      <c r="BY52" s="333"/>
      <c r="BZ52" s="333"/>
      <c r="CA52" s="333"/>
      <c r="CB52" s="333"/>
      <c r="CC52" s="333"/>
      <c r="CD52" s="333"/>
      <c r="CE52" s="333"/>
      <c r="CF52" s="333"/>
      <c r="CG52" s="333"/>
      <c r="CH52" s="333"/>
      <c r="CI52" s="333"/>
      <c r="CJ52" s="333"/>
      <c r="CK52" s="333"/>
      <c r="CL52" s="333"/>
      <c r="CM52" s="333"/>
      <c r="CN52" s="333"/>
      <c r="CO52" s="333"/>
      <c r="CP52" s="333"/>
      <c r="CQ52" s="333"/>
      <c r="CR52" s="333"/>
      <c r="CS52" s="333"/>
      <c r="CT52" s="333"/>
      <c r="CU52" s="333"/>
      <c r="CV52" s="333"/>
      <c r="CW52" s="333"/>
      <c r="CX52" s="333"/>
      <c r="CY52" s="333"/>
      <c r="CZ52" s="333"/>
      <c r="DA52" s="333"/>
      <c r="DB52" s="333"/>
      <c r="DC52" s="333"/>
      <c r="DD52" s="333"/>
      <c r="DE52" s="333"/>
      <c r="DF52" s="333"/>
      <c r="DG52" s="333"/>
      <c r="DH52" s="333"/>
      <c r="DI52" s="333"/>
      <c r="DJ52" s="333"/>
      <c r="DK52" s="333"/>
      <c r="DL52" s="333"/>
      <c r="DM52" s="333"/>
      <c r="DN52" s="333"/>
      <c r="DO52" s="333"/>
      <c r="DP52" s="333"/>
      <c r="DQ52" s="333"/>
      <c r="DR52" s="333"/>
      <c r="DS52" s="333"/>
      <c r="DT52" s="333"/>
      <c r="DU52" s="333"/>
      <c r="DV52" s="333"/>
      <c r="DW52" s="333"/>
      <c r="DX52" s="333"/>
      <c r="DY52" s="333"/>
      <c r="DZ52" s="333"/>
      <c r="EA52" s="333"/>
      <c r="EB52" s="333"/>
      <c r="EC52" s="333"/>
      <c r="ED52" s="333"/>
      <c r="EE52" s="333"/>
      <c r="EF52" s="333"/>
      <c r="EG52" s="333"/>
      <c r="EH52" s="333"/>
      <c r="EI52" s="333"/>
      <c r="EJ52" s="333"/>
      <c r="EK52" s="333"/>
      <c r="EL52" s="333"/>
      <c r="EM52" s="333"/>
      <c r="EN52" s="333"/>
      <c r="EO52" s="333"/>
      <c r="EP52" s="333"/>
      <c r="EQ52" s="333"/>
      <c r="ER52" s="333"/>
      <c r="ES52" s="333"/>
      <c r="ET52" s="333"/>
      <c r="EU52" s="333"/>
      <c r="EV52" s="333"/>
      <c r="EW52" s="333"/>
      <c r="EX52" s="333"/>
      <c r="EY52" s="333"/>
      <c r="EZ52" s="333"/>
      <c r="FA52" s="333"/>
      <c r="FB52" s="333"/>
      <c r="FC52" s="333"/>
      <c r="FD52" s="333"/>
      <c r="FE52" s="333"/>
      <c r="FF52" s="333"/>
      <c r="FG52" s="333"/>
      <c r="FH52" s="333"/>
      <c r="FI52" s="333"/>
      <c r="FJ52" s="333"/>
      <c r="FK52" s="333"/>
      <c r="FL52" s="333"/>
      <c r="FM52" s="333"/>
      <c r="FN52" s="333"/>
      <c r="FO52" s="333"/>
      <c r="FP52" s="333"/>
      <c r="FQ52" s="333"/>
      <c r="FR52" s="333"/>
      <c r="FS52" s="333"/>
      <c r="FT52" s="333"/>
      <c r="FU52" s="333"/>
      <c r="FV52" s="333"/>
      <c r="FW52" s="333"/>
      <c r="FX52" s="333"/>
      <c r="FY52" s="333"/>
      <c r="FZ52" s="333"/>
      <c r="GA52" s="333"/>
      <c r="GB52" s="333"/>
      <c r="GC52" s="333"/>
      <c r="GD52" s="333"/>
      <c r="GE52" s="333"/>
      <c r="GF52" s="333"/>
      <c r="GG52" s="333"/>
      <c r="GH52" s="333"/>
      <c r="GI52" s="333"/>
      <c r="GJ52" s="333"/>
      <c r="GK52" s="333"/>
      <c r="GL52" s="333"/>
      <c r="GM52" s="333"/>
      <c r="GN52" s="333"/>
      <c r="GO52" s="333"/>
      <c r="GP52" s="333"/>
      <c r="GQ52" s="333"/>
      <c r="GR52" s="333"/>
      <c r="GS52" s="333"/>
      <c r="GT52" s="333"/>
      <c r="GU52" s="333"/>
      <c r="GV52" s="333"/>
      <c r="GW52" s="333"/>
      <c r="GX52" s="333"/>
      <c r="GY52" s="333"/>
      <c r="GZ52" s="333"/>
      <c r="HA52" s="333"/>
      <c r="HB52" s="333"/>
      <c r="HC52" s="333"/>
      <c r="HD52" s="333"/>
      <c r="HE52" s="333"/>
      <c r="HF52" s="333"/>
      <c r="HG52" s="333"/>
      <c r="HH52" s="333"/>
      <c r="HI52" s="333"/>
      <c r="HJ52" s="333"/>
      <c r="HK52" s="333"/>
      <c r="HL52" s="333"/>
      <c r="HM52" s="333"/>
      <c r="HN52" s="333"/>
      <c r="HO52" s="333"/>
      <c r="HP52" s="333"/>
      <c r="HQ52" s="333"/>
      <c r="HR52" s="333"/>
      <c r="HS52" s="333"/>
      <c r="HT52" s="333"/>
      <c r="HU52" s="333"/>
      <c r="HV52" s="333"/>
      <c r="HW52" s="333"/>
      <c r="HX52" s="333"/>
      <c r="HY52" s="333"/>
      <c r="HZ52" s="333"/>
      <c r="IA52" s="333"/>
      <c r="IB52" s="333"/>
      <c r="IC52" s="333"/>
      <c r="ID52" s="333"/>
      <c r="IE52" s="333"/>
      <c r="IF52" s="333"/>
      <c r="IG52" s="333"/>
      <c r="IH52" s="333"/>
      <c r="II52" s="333"/>
      <c r="IJ52" s="333"/>
      <c r="IK52" s="333"/>
    </row>
    <row r="53" spans="1:245" ht="21" customHeight="1">
      <c r="A53" s="368" t="s">
        <v>182</v>
      </c>
      <c r="B53" s="384">
        <v>0</v>
      </c>
      <c r="C53" s="384">
        <v>0</v>
      </c>
      <c r="D53" s="347">
        <v>0</v>
      </c>
      <c r="E53" s="385">
        <v>0</v>
      </c>
      <c r="F53" s="364"/>
      <c r="G53" s="384">
        <v>0</v>
      </c>
      <c r="H53" s="384">
        <v>0</v>
      </c>
      <c r="I53" s="347">
        <v>0</v>
      </c>
      <c r="J53" s="385">
        <v>0</v>
      </c>
      <c r="K53" s="349"/>
      <c r="L53" s="347">
        <v>0</v>
      </c>
      <c r="M53" s="336"/>
      <c r="N53" s="336"/>
      <c r="O53" s="336"/>
      <c r="P53" s="336"/>
      <c r="Q53" s="336"/>
      <c r="R53" s="336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  <c r="AO53" s="333"/>
      <c r="AP53" s="333"/>
      <c r="AQ53" s="333"/>
      <c r="AR53" s="333"/>
      <c r="AS53" s="333"/>
      <c r="AT53" s="333"/>
      <c r="AU53" s="333"/>
      <c r="AV53" s="333"/>
      <c r="AW53" s="333"/>
      <c r="AX53" s="333"/>
      <c r="AY53" s="333"/>
      <c r="AZ53" s="333"/>
      <c r="BA53" s="333"/>
      <c r="BB53" s="333"/>
      <c r="BC53" s="333"/>
      <c r="BD53" s="333"/>
      <c r="BE53" s="333"/>
      <c r="BF53" s="333"/>
      <c r="BG53" s="333"/>
      <c r="BH53" s="333"/>
      <c r="BI53" s="333"/>
      <c r="BJ53" s="333"/>
      <c r="BK53" s="333"/>
      <c r="BL53" s="333"/>
      <c r="BM53" s="333"/>
      <c r="BN53" s="333"/>
      <c r="BO53" s="333"/>
      <c r="BP53" s="333"/>
      <c r="BQ53" s="333"/>
      <c r="BR53" s="333"/>
      <c r="BS53" s="333"/>
      <c r="BT53" s="333"/>
      <c r="BU53" s="333"/>
      <c r="BV53" s="333"/>
      <c r="BW53" s="333"/>
      <c r="BX53" s="333"/>
      <c r="BY53" s="333"/>
      <c r="BZ53" s="333"/>
      <c r="CA53" s="333"/>
      <c r="CB53" s="333"/>
      <c r="CC53" s="333"/>
      <c r="CD53" s="333"/>
      <c r="CE53" s="333"/>
      <c r="CF53" s="333"/>
      <c r="CG53" s="333"/>
      <c r="CH53" s="333"/>
      <c r="CI53" s="333"/>
      <c r="CJ53" s="333"/>
      <c r="CK53" s="333"/>
      <c r="CL53" s="333"/>
      <c r="CM53" s="333"/>
      <c r="CN53" s="333"/>
      <c r="CO53" s="333"/>
      <c r="CP53" s="333"/>
      <c r="CQ53" s="333"/>
      <c r="CR53" s="333"/>
      <c r="CS53" s="333"/>
      <c r="CT53" s="333"/>
      <c r="CU53" s="333"/>
      <c r="CV53" s="333"/>
      <c r="CW53" s="333"/>
      <c r="CX53" s="333"/>
      <c r="CY53" s="333"/>
      <c r="CZ53" s="333"/>
      <c r="DA53" s="333"/>
      <c r="DB53" s="333"/>
      <c r="DC53" s="333"/>
      <c r="DD53" s="333"/>
      <c r="DE53" s="333"/>
      <c r="DF53" s="333"/>
      <c r="DG53" s="333"/>
      <c r="DH53" s="333"/>
      <c r="DI53" s="333"/>
      <c r="DJ53" s="333"/>
      <c r="DK53" s="333"/>
      <c r="DL53" s="333"/>
      <c r="DM53" s="333"/>
      <c r="DN53" s="333"/>
      <c r="DO53" s="333"/>
      <c r="DP53" s="333"/>
      <c r="DQ53" s="333"/>
      <c r="DR53" s="333"/>
      <c r="DS53" s="333"/>
      <c r="DT53" s="333"/>
      <c r="DU53" s="333"/>
      <c r="DV53" s="333"/>
      <c r="DW53" s="333"/>
      <c r="DX53" s="333"/>
      <c r="DY53" s="333"/>
      <c r="DZ53" s="333"/>
      <c r="EA53" s="333"/>
      <c r="EB53" s="333"/>
      <c r="EC53" s="333"/>
      <c r="ED53" s="333"/>
      <c r="EE53" s="333"/>
      <c r="EF53" s="333"/>
      <c r="EG53" s="333"/>
      <c r="EH53" s="333"/>
      <c r="EI53" s="333"/>
      <c r="EJ53" s="333"/>
      <c r="EK53" s="333"/>
      <c r="EL53" s="333"/>
      <c r="EM53" s="333"/>
      <c r="EN53" s="333"/>
      <c r="EO53" s="333"/>
      <c r="EP53" s="333"/>
      <c r="EQ53" s="333"/>
      <c r="ER53" s="333"/>
      <c r="ES53" s="333"/>
      <c r="ET53" s="333"/>
      <c r="EU53" s="333"/>
      <c r="EV53" s="333"/>
      <c r="EW53" s="333"/>
      <c r="EX53" s="333"/>
      <c r="EY53" s="333"/>
      <c r="EZ53" s="333"/>
      <c r="FA53" s="333"/>
      <c r="FB53" s="333"/>
      <c r="FC53" s="333"/>
      <c r="FD53" s="333"/>
      <c r="FE53" s="333"/>
      <c r="FF53" s="333"/>
      <c r="FG53" s="333"/>
      <c r="FH53" s="333"/>
      <c r="FI53" s="333"/>
      <c r="FJ53" s="333"/>
      <c r="FK53" s="333"/>
      <c r="FL53" s="333"/>
      <c r="FM53" s="333"/>
      <c r="FN53" s="333"/>
      <c r="FO53" s="333"/>
      <c r="FP53" s="333"/>
      <c r="FQ53" s="333"/>
      <c r="FR53" s="333"/>
      <c r="FS53" s="333"/>
      <c r="FT53" s="333"/>
      <c r="FU53" s="333"/>
      <c r="FV53" s="333"/>
      <c r="FW53" s="333"/>
      <c r="FX53" s="333"/>
      <c r="FY53" s="333"/>
      <c r="FZ53" s="333"/>
      <c r="GA53" s="333"/>
      <c r="GB53" s="333"/>
      <c r="GC53" s="333"/>
      <c r="GD53" s="333"/>
      <c r="GE53" s="333"/>
      <c r="GF53" s="333"/>
      <c r="GG53" s="333"/>
      <c r="GH53" s="333"/>
      <c r="GI53" s="333"/>
      <c r="GJ53" s="333"/>
      <c r="GK53" s="333"/>
      <c r="GL53" s="333"/>
      <c r="GM53" s="333"/>
      <c r="GN53" s="333"/>
      <c r="GO53" s="333"/>
      <c r="GP53" s="333"/>
      <c r="GQ53" s="333"/>
      <c r="GR53" s="333"/>
      <c r="GS53" s="333"/>
      <c r="GT53" s="333"/>
      <c r="GU53" s="333"/>
      <c r="GV53" s="333"/>
      <c r="GW53" s="333"/>
      <c r="GX53" s="333"/>
      <c r="GY53" s="333"/>
      <c r="GZ53" s="333"/>
      <c r="HA53" s="333"/>
      <c r="HB53" s="333"/>
      <c r="HC53" s="333"/>
      <c r="HD53" s="333"/>
      <c r="HE53" s="333"/>
      <c r="HF53" s="333"/>
      <c r="HG53" s="333"/>
      <c r="HH53" s="333"/>
      <c r="HI53" s="333"/>
      <c r="HJ53" s="333"/>
      <c r="HK53" s="333"/>
      <c r="HL53" s="333"/>
      <c r="HM53" s="333"/>
      <c r="HN53" s="333"/>
      <c r="HO53" s="333"/>
      <c r="HP53" s="333"/>
      <c r="HQ53" s="333"/>
      <c r="HR53" s="333"/>
      <c r="HS53" s="333"/>
      <c r="HT53" s="333"/>
      <c r="HU53" s="333"/>
      <c r="HV53" s="333"/>
      <c r="HW53" s="333"/>
      <c r="HX53" s="333"/>
      <c r="HY53" s="333"/>
      <c r="HZ53" s="333"/>
      <c r="IA53" s="333"/>
      <c r="IB53" s="333"/>
      <c r="IC53" s="333"/>
      <c r="ID53" s="333"/>
      <c r="IE53" s="333"/>
      <c r="IF53" s="333"/>
      <c r="IG53" s="333"/>
      <c r="IH53" s="333"/>
      <c r="II53" s="333"/>
      <c r="IJ53" s="333"/>
      <c r="IK53" s="333"/>
    </row>
    <row r="54" spans="1:245" s="352" customFormat="1" ht="21" customHeight="1">
      <c r="A54" s="345" t="s">
        <v>184</v>
      </c>
      <c r="B54" s="384">
        <v>1</v>
      </c>
      <c r="C54" s="384">
        <v>0</v>
      </c>
      <c r="D54" s="347">
        <v>1</v>
      </c>
      <c r="E54" s="385">
        <v>14.285714285714286</v>
      </c>
      <c r="F54" s="337"/>
      <c r="G54" s="384">
        <v>5</v>
      </c>
      <c r="H54" s="384">
        <v>1</v>
      </c>
      <c r="I54" s="347">
        <v>6</v>
      </c>
      <c r="J54" s="385">
        <v>85.714285714285708</v>
      </c>
      <c r="K54" s="349"/>
      <c r="L54" s="347">
        <v>7</v>
      </c>
      <c r="M54" s="350"/>
      <c r="N54" s="350"/>
      <c r="O54" s="350"/>
      <c r="P54" s="350"/>
      <c r="Q54" s="350"/>
      <c r="R54" s="350"/>
    </row>
    <row r="55" spans="1:245" ht="21" customHeight="1">
      <c r="A55" s="368" t="s">
        <v>181</v>
      </c>
      <c r="B55" s="384">
        <v>0</v>
      </c>
      <c r="C55" s="384">
        <v>0</v>
      </c>
      <c r="D55" s="347">
        <v>0</v>
      </c>
      <c r="E55" s="385">
        <v>0</v>
      </c>
      <c r="F55" s="364"/>
      <c r="G55" s="384">
        <v>0</v>
      </c>
      <c r="H55" s="384">
        <v>0</v>
      </c>
      <c r="I55" s="347">
        <v>0</v>
      </c>
      <c r="J55" s="385">
        <v>0</v>
      </c>
      <c r="K55" s="349"/>
      <c r="L55" s="347">
        <v>0</v>
      </c>
      <c r="M55" s="336"/>
      <c r="N55" s="336"/>
      <c r="O55" s="336"/>
      <c r="P55" s="336"/>
      <c r="Q55" s="336"/>
      <c r="R55" s="336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  <c r="AO55" s="333"/>
      <c r="AP55" s="333"/>
      <c r="AQ55" s="333"/>
      <c r="AR55" s="333"/>
      <c r="AS55" s="333"/>
      <c r="AT55" s="333"/>
      <c r="AU55" s="333"/>
      <c r="AV55" s="333"/>
      <c r="AW55" s="333"/>
      <c r="AX55" s="333"/>
      <c r="AY55" s="333"/>
      <c r="AZ55" s="333"/>
      <c r="BA55" s="333"/>
      <c r="BB55" s="333"/>
      <c r="BC55" s="333"/>
      <c r="BD55" s="333"/>
      <c r="BE55" s="333"/>
      <c r="BF55" s="333"/>
      <c r="BG55" s="333"/>
      <c r="BH55" s="333"/>
      <c r="BI55" s="333"/>
      <c r="BJ55" s="333"/>
      <c r="BK55" s="333"/>
      <c r="BL55" s="333"/>
      <c r="BM55" s="333"/>
      <c r="BN55" s="333"/>
      <c r="BO55" s="333"/>
      <c r="BP55" s="333"/>
      <c r="BQ55" s="333"/>
      <c r="BR55" s="333"/>
      <c r="BS55" s="333"/>
      <c r="BT55" s="333"/>
      <c r="BU55" s="333"/>
      <c r="BV55" s="333"/>
      <c r="BW55" s="333"/>
      <c r="BX55" s="333"/>
      <c r="BY55" s="333"/>
      <c r="BZ55" s="333"/>
      <c r="CA55" s="333"/>
      <c r="CB55" s="333"/>
      <c r="CC55" s="333"/>
      <c r="CD55" s="333"/>
      <c r="CE55" s="333"/>
      <c r="CF55" s="333"/>
      <c r="CG55" s="333"/>
      <c r="CH55" s="333"/>
      <c r="CI55" s="333"/>
      <c r="CJ55" s="333"/>
      <c r="CK55" s="333"/>
      <c r="CL55" s="333"/>
      <c r="CM55" s="333"/>
      <c r="CN55" s="333"/>
      <c r="CO55" s="333"/>
      <c r="CP55" s="333"/>
      <c r="CQ55" s="333"/>
      <c r="CR55" s="333"/>
      <c r="CS55" s="333"/>
      <c r="CT55" s="333"/>
      <c r="CU55" s="333"/>
      <c r="CV55" s="333"/>
      <c r="CW55" s="333"/>
      <c r="CX55" s="333"/>
      <c r="CY55" s="333"/>
      <c r="CZ55" s="333"/>
      <c r="DA55" s="333"/>
      <c r="DB55" s="333"/>
      <c r="DC55" s="333"/>
      <c r="DD55" s="333"/>
      <c r="DE55" s="333"/>
      <c r="DF55" s="333"/>
      <c r="DG55" s="333"/>
      <c r="DH55" s="333"/>
      <c r="DI55" s="333"/>
      <c r="DJ55" s="333"/>
      <c r="DK55" s="333"/>
      <c r="DL55" s="333"/>
      <c r="DM55" s="333"/>
      <c r="DN55" s="333"/>
      <c r="DO55" s="333"/>
      <c r="DP55" s="333"/>
      <c r="DQ55" s="333"/>
      <c r="DR55" s="333"/>
      <c r="DS55" s="333"/>
      <c r="DT55" s="333"/>
      <c r="DU55" s="333"/>
      <c r="DV55" s="333"/>
      <c r="DW55" s="333"/>
      <c r="DX55" s="333"/>
      <c r="DY55" s="333"/>
      <c r="DZ55" s="333"/>
      <c r="EA55" s="333"/>
      <c r="EB55" s="333"/>
      <c r="EC55" s="333"/>
      <c r="ED55" s="333"/>
      <c r="EE55" s="333"/>
      <c r="EF55" s="333"/>
      <c r="EG55" s="333"/>
      <c r="EH55" s="333"/>
      <c r="EI55" s="333"/>
      <c r="EJ55" s="333"/>
      <c r="EK55" s="333"/>
      <c r="EL55" s="333"/>
      <c r="EM55" s="333"/>
      <c r="EN55" s="333"/>
      <c r="EO55" s="333"/>
      <c r="EP55" s="333"/>
      <c r="EQ55" s="333"/>
      <c r="ER55" s="333"/>
      <c r="ES55" s="333"/>
      <c r="ET55" s="333"/>
      <c r="EU55" s="333"/>
      <c r="EV55" s="333"/>
      <c r="EW55" s="333"/>
      <c r="EX55" s="333"/>
      <c r="EY55" s="333"/>
      <c r="EZ55" s="333"/>
      <c r="FA55" s="333"/>
      <c r="FB55" s="333"/>
      <c r="FC55" s="333"/>
      <c r="FD55" s="333"/>
      <c r="FE55" s="333"/>
      <c r="FF55" s="333"/>
      <c r="FG55" s="333"/>
      <c r="FH55" s="333"/>
      <c r="FI55" s="333"/>
      <c r="FJ55" s="333"/>
      <c r="FK55" s="333"/>
      <c r="FL55" s="333"/>
      <c r="FM55" s="333"/>
      <c r="FN55" s="333"/>
      <c r="FO55" s="333"/>
      <c r="FP55" s="333"/>
      <c r="FQ55" s="333"/>
      <c r="FR55" s="333"/>
      <c r="FS55" s="333"/>
      <c r="FT55" s="333"/>
      <c r="FU55" s="333"/>
      <c r="FV55" s="333"/>
      <c r="FW55" s="333"/>
      <c r="FX55" s="333"/>
      <c r="FY55" s="333"/>
      <c r="FZ55" s="333"/>
      <c r="GA55" s="333"/>
      <c r="GB55" s="333"/>
      <c r="GC55" s="333"/>
      <c r="GD55" s="333"/>
      <c r="GE55" s="333"/>
      <c r="GF55" s="333"/>
      <c r="GG55" s="333"/>
      <c r="GH55" s="333"/>
      <c r="GI55" s="333"/>
      <c r="GJ55" s="333"/>
      <c r="GK55" s="333"/>
      <c r="GL55" s="333"/>
      <c r="GM55" s="333"/>
      <c r="GN55" s="333"/>
      <c r="GO55" s="333"/>
      <c r="GP55" s="333"/>
      <c r="GQ55" s="333"/>
      <c r="GR55" s="333"/>
      <c r="GS55" s="333"/>
      <c r="GT55" s="333"/>
      <c r="GU55" s="333"/>
      <c r="GV55" s="333"/>
      <c r="GW55" s="333"/>
      <c r="GX55" s="333"/>
      <c r="GY55" s="333"/>
      <c r="GZ55" s="333"/>
      <c r="HA55" s="333"/>
      <c r="HB55" s="333"/>
      <c r="HC55" s="333"/>
      <c r="HD55" s="333"/>
      <c r="HE55" s="333"/>
      <c r="HF55" s="333"/>
      <c r="HG55" s="333"/>
      <c r="HH55" s="333"/>
      <c r="HI55" s="333"/>
      <c r="HJ55" s="333"/>
      <c r="HK55" s="333"/>
      <c r="HL55" s="333"/>
      <c r="HM55" s="333"/>
      <c r="HN55" s="333"/>
      <c r="HO55" s="333"/>
      <c r="HP55" s="333"/>
      <c r="HQ55" s="333"/>
      <c r="HR55" s="333"/>
      <c r="HS55" s="333"/>
      <c r="HT55" s="333"/>
      <c r="HU55" s="333"/>
      <c r="HV55" s="333"/>
      <c r="HW55" s="333"/>
      <c r="HX55" s="333"/>
      <c r="HY55" s="333"/>
      <c r="HZ55" s="333"/>
      <c r="IA55" s="333"/>
      <c r="IB55" s="333"/>
      <c r="IC55" s="333"/>
      <c r="ID55" s="333"/>
      <c r="IE55" s="333"/>
      <c r="IF55" s="333"/>
      <c r="IG55" s="333"/>
      <c r="IH55" s="333"/>
      <c r="II55" s="333"/>
      <c r="IJ55" s="333"/>
      <c r="IK55" s="333"/>
    </row>
    <row r="56" spans="1:245" ht="21" customHeight="1">
      <c r="A56" s="368" t="s">
        <v>183</v>
      </c>
      <c r="B56" s="384">
        <v>0</v>
      </c>
      <c r="C56" s="384">
        <v>0</v>
      </c>
      <c r="D56" s="347">
        <v>0</v>
      </c>
      <c r="E56" s="385">
        <v>0</v>
      </c>
      <c r="F56" s="364"/>
      <c r="G56" s="384">
        <v>0</v>
      </c>
      <c r="H56" s="384">
        <v>0</v>
      </c>
      <c r="I56" s="347">
        <v>0</v>
      </c>
      <c r="J56" s="385">
        <v>0</v>
      </c>
      <c r="K56" s="349"/>
      <c r="L56" s="347">
        <v>0</v>
      </c>
      <c r="M56" s="336"/>
      <c r="N56" s="336"/>
      <c r="O56" s="336"/>
      <c r="P56" s="336"/>
      <c r="Q56" s="336"/>
      <c r="R56" s="336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  <c r="BQ56" s="333"/>
      <c r="BR56" s="333"/>
      <c r="BS56" s="333"/>
      <c r="BT56" s="333"/>
      <c r="BU56" s="333"/>
      <c r="BV56" s="333"/>
      <c r="BW56" s="333"/>
      <c r="BX56" s="333"/>
      <c r="BY56" s="333"/>
      <c r="BZ56" s="333"/>
      <c r="CA56" s="333"/>
      <c r="CB56" s="333"/>
      <c r="CC56" s="333"/>
      <c r="CD56" s="333"/>
      <c r="CE56" s="333"/>
      <c r="CF56" s="333"/>
      <c r="CG56" s="333"/>
      <c r="CH56" s="333"/>
      <c r="CI56" s="333"/>
      <c r="CJ56" s="333"/>
      <c r="CK56" s="333"/>
      <c r="CL56" s="333"/>
      <c r="CM56" s="333"/>
      <c r="CN56" s="333"/>
      <c r="CO56" s="333"/>
      <c r="CP56" s="333"/>
      <c r="CQ56" s="333"/>
      <c r="CR56" s="333"/>
      <c r="CS56" s="333"/>
      <c r="CT56" s="333"/>
      <c r="CU56" s="333"/>
      <c r="CV56" s="333"/>
      <c r="CW56" s="333"/>
      <c r="CX56" s="333"/>
      <c r="CY56" s="333"/>
      <c r="CZ56" s="333"/>
      <c r="DA56" s="333"/>
      <c r="DB56" s="333"/>
      <c r="DC56" s="333"/>
      <c r="DD56" s="333"/>
      <c r="DE56" s="333"/>
      <c r="DF56" s="333"/>
      <c r="DG56" s="333"/>
      <c r="DH56" s="333"/>
      <c r="DI56" s="333"/>
      <c r="DJ56" s="333"/>
      <c r="DK56" s="333"/>
      <c r="DL56" s="333"/>
      <c r="DM56" s="333"/>
      <c r="DN56" s="333"/>
      <c r="DO56" s="333"/>
      <c r="DP56" s="333"/>
      <c r="DQ56" s="333"/>
      <c r="DR56" s="333"/>
      <c r="DS56" s="333"/>
      <c r="DT56" s="333"/>
      <c r="DU56" s="333"/>
      <c r="DV56" s="333"/>
      <c r="DW56" s="333"/>
      <c r="DX56" s="333"/>
      <c r="DY56" s="333"/>
      <c r="DZ56" s="333"/>
      <c r="EA56" s="333"/>
      <c r="EB56" s="333"/>
      <c r="EC56" s="333"/>
      <c r="ED56" s="333"/>
      <c r="EE56" s="333"/>
      <c r="EF56" s="333"/>
      <c r="EG56" s="333"/>
      <c r="EH56" s="333"/>
      <c r="EI56" s="333"/>
      <c r="EJ56" s="333"/>
      <c r="EK56" s="333"/>
      <c r="EL56" s="333"/>
      <c r="EM56" s="333"/>
      <c r="EN56" s="333"/>
      <c r="EO56" s="333"/>
      <c r="EP56" s="333"/>
      <c r="EQ56" s="333"/>
      <c r="ER56" s="333"/>
      <c r="ES56" s="333"/>
      <c r="ET56" s="333"/>
      <c r="EU56" s="333"/>
      <c r="EV56" s="333"/>
      <c r="EW56" s="333"/>
      <c r="EX56" s="333"/>
      <c r="EY56" s="333"/>
      <c r="EZ56" s="333"/>
      <c r="FA56" s="333"/>
      <c r="FB56" s="333"/>
      <c r="FC56" s="333"/>
      <c r="FD56" s="333"/>
      <c r="FE56" s="333"/>
      <c r="FF56" s="333"/>
      <c r="FG56" s="333"/>
      <c r="FH56" s="333"/>
      <c r="FI56" s="333"/>
      <c r="FJ56" s="333"/>
      <c r="FK56" s="333"/>
      <c r="FL56" s="333"/>
      <c r="FM56" s="333"/>
      <c r="FN56" s="333"/>
      <c r="FO56" s="333"/>
      <c r="FP56" s="333"/>
      <c r="FQ56" s="333"/>
      <c r="FR56" s="333"/>
      <c r="FS56" s="333"/>
      <c r="FT56" s="333"/>
      <c r="FU56" s="333"/>
      <c r="FV56" s="333"/>
      <c r="FW56" s="333"/>
      <c r="FX56" s="333"/>
      <c r="FY56" s="333"/>
      <c r="FZ56" s="333"/>
      <c r="GA56" s="333"/>
      <c r="GB56" s="333"/>
      <c r="GC56" s="333"/>
      <c r="GD56" s="333"/>
      <c r="GE56" s="333"/>
      <c r="GF56" s="333"/>
      <c r="GG56" s="333"/>
      <c r="GH56" s="333"/>
      <c r="GI56" s="333"/>
      <c r="GJ56" s="333"/>
      <c r="GK56" s="333"/>
      <c r="GL56" s="333"/>
      <c r="GM56" s="333"/>
      <c r="GN56" s="333"/>
      <c r="GO56" s="333"/>
      <c r="GP56" s="333"/>
      <c r="GQ56" s="333"/>
      <c r="GR56" s="333"/>
      <c r="GS56" s="333"/>
      <c r="GT56" s="333"/>
      <c r="GU56" s="333"/>
      <c r="GV56" s="333"/>
      <c r="GW56" s="333"/>
      <c r="GX56" s="333"/>
      <c r="GY56" s="333"/>
      <c r="GZ56" s="333"/>
      <c r="HA56" s="333"/>
      <c r="HB56" s="333"/>
      <c r="HC56" s="333"/>
      <c r="HD56" s="333"/>
      <c r="HE56" s="333"/>
      <c r="HF56" s="333"/>
      <c r="HG56" s="333"/>
      <c r="HH56" s="333"/>
      <c r="HI56" s="333"/>
      <c r="HJ56" s="333"/>
      <c r="HK56" s="333"/>
      <c r="HL56" s="333"/>
      <c r="HM56" s="333"/>
      <c r="HN56" s="333"/>
      <c r="HO56" s="333"/>
      <c r="HP56" s="333"/>
      <c r="HQ56" s="333"/>
      <c r="HR56" s="333"/>
      <c r="HS56" s="333"/>
      <c r="HT56" s="333"/>
      <c r="HU56" s="333"/>
      <c r="HV56" s="333"/>
      <c r="HW56" s="333"/>
      <c r="HX56" s="333"/>
      <c r="HY56" s="333"/>
      <c r="HZ56" s="333"/>
      <c r="IA56" s="333"/>
      <c r="IB56" s="333"/>
      <c r="IC56" s="333"/>
      <c r="ID56" s="333"/>
      <c r="IE56" s="333"/>
      <c r="IF56" s="333"/>
      <c r="IG56" s="333"/>
      <c r="IH56" s="333"/>
      <c r="II56" s="333"/>
      <c r="IJ56" s="333"/>
      <c r="IK56" s="333"/>
    </row>
    <row r="57" spans="1:245" ht="21" customHeight="1">
      <c r="A57" s="368" t="s">
        <v>193</v>
      </c>
      <c r="B57" s="384">
        <v>0</v>
      </c>
      <c r="C57" s="384">
        <v>0</v>
      </c>
      <c r="D57" s="347">
        <v>0</v>
      </c>
      <c r="E57" s="385">
        <v>0</v>
      </c>
      <c r="F57" s="364"/>
      <c r="G57" s="384">
        <v>0</v>
      </c>
      <c r="H57" s="384">
        <v>0</v>
      </c>
      <c r="I57" s="347">
        <v>0</v>
      </c>
      <c r="J57" s="385">
        <v>0</v>
      </c>
      <c r="K57" s="349"/>
      <c r="L57" s="347">
        <v>0</v>
      </c>
      <c r="M57" s="336"/>
      <c r="N57" s="336"/>
      <c r="O57" s="336"/>
      <c r="P57" s="336"/>
      <c r="Q57" s="336"/>
      <c r="R57" s="336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33"/>
      <c r="BH57" s="333"/>
      <c r="BI57" s="333"/>
      <c r="BJ57" s="333"/>
      <c r="BK57" s="333"/>
      <c r="BL57" s="333"/>
      <c r="BM57" s="333"/>
      <c r="BN57" s="333"/>
      <c r="BO57" s="333"/>
      <c r="BP57" s="333"/>
      <c r="BQ57" s="333"/>
      <c r="BR57" s="333"/>
      <c r="BS57" s="333"/>
      <c r="BT57" s="333"/>
      <c r="BU57" s="333"/>
      <c r="BV57" s="333"/>
      <c r="BW57" s="333"/>
      <c r="BX57" s="333"/>
      <c r="BY57" s="333"/>
      <c r="BZ57" s="333"/>
      <c r="CA57" s="333"/>
      <c r="CB57" s="333"/>
      <c r="CC57" s="333"/>
      <c r="CD57" s="333"/>
      <c r="CE57" s="333"/>
      <c r="CF57" s="333"/>
      <c r="CG57" s="333"/>
      <c r="CH57" s="333"/>
      <c r="CI57" s="333"/>
      <c r="CJ57" s="333"/>
      <c r="CK57" s="333"/>
      <c r="CL57" s="333"/>
      <c r="CM57" s="333"/>
      <c r="CN57" s="333"/>
      <c r="CO57" s="333"/>
      <c r="CP57" s="333"/>
      <c r="CQ57" s="333"/>
      <c r="CR57" s="333"/>
      <c r="CS57" s="333"/>
      <c r="CT57" s="333"/>
      <c r="CU57" s="333"/>
      <c r="CV57" s="333"/>
      <c r="CW57" s="333"/>
      <c r="CX57" s="333"/>
      <c r="CY57" s="333"/>
      <c r="CZ57" s="333"/>
      <c r="DA57" s="333"/>
      <c r="DB57" s="333"/>
      <c r="DC57" s="333"/>
      <c r="DD57" s="333"/>
      <c r="DE57" s="333"/>
      <c r="DF57" s="333"/>
      <c r="DG57" s="333"/>
      <c r="DH57" s="333"/>
      <c r="DI57" s="333"/>
      <c r="DJ57" s="333"/>
      <c r="DK57" s="333"/>
      <c r="DL57" s="333"/>
      <c r="DM57" s="333"/>
      <c r="DN57" s="333"/>
      <c r="DO57" s="333"/>
      <c r="DP57" s="333"/>
      <c r="DQ57" s="333"/>
      <c r="DR57" s="333"/>
      <c r="DS57" s="333"/>
      <c r="DT57" s="333"/>
      <c r="DU57" s="333"/>
      <c r="DV57" s="333"/>
      <c r="DW57" s="333"/>
      <c r="DX57" s="333"/>
      <c r="DY57" s="333"/>
      <c r="DZ57" s="333"/>
      <c r="EA57" s="333"/>
      <c r="EB57" s="333"/>
      <c r="EC57" s="333"/>
      <c r="ED57" s="333"/>
      <c r="EE57" s="333"/>
      <c r="EF57" s="333"/>
      <c r="EG57" s="333"/>
      <c r="EH57" s="333"/>
      <c r="EI57" s="333"/>
      <c r="EJ57" s="333"/>
      <c r="EK57" s="333"/>
      <c r="EL57" s="333"/>
      <c r="EM57" s="333"/>
      <c r="EN57" s="333"/>
      <c r="EO57" s="333"/>
      <c r="EP57" s="333"/>
      <c r="EQ57" s="333"/>
      <c r="ER57" s="333"/>
      <c r="ES57" s="333"/>
      <c r="ET57" s="333"/>
      <c r="EU57" s="333"/>
      <c r="EV57" s="333"/>
      <c r="EW57" s="333"/>
      <c r="EX57" s="333"/>
      <c r="EY57" s="333"/>
      <c r="EZ57" s="333"/>
      <c r="FA57" s="333"/>
      <c r="FB57" s="333"/>
      <c r="FC57" s="333"/>
      <c r="FD57" s="333"/>
      <c r="FE57" s="333"/>
      <c r="FF57" s="333"/>
      <c r="FG57" s="333"/>
      <c r="FH57" s="333"/>
      <c r="FI57" s="333"/>
      <c r="FJ57" s="333"/>
      <c r="FK57" s="333"/>
      <c r="FL57" s="333"/>
      <c r="FM57" s="333"/>
      <c r="FN57" s="333"/>
      <c r="FO57" s="333"/>
      <c r="FP57" s="333"/>
      <c r="FQ57" s="333"/>
      <c r="FR57" s="333"/>
      <c r="FS57" s="333"/>
      <c r="FT57" s="333"/>
      <c r="FU57" s="333"/>
      <c r="FV57" s="333"/>
      <c r="FW57" s="333"/>
      <c r="FX57" s="333"/>
      <c r="FY57" s="333"/>
      <c r="FZ57" s="333"/>
      <c r="GA57" s="333"/>
      <c r="GB57" s="333"/>
      <c r="GC57" s="333"/>
      <c r="GD57" s="333"/>
      <c r="GE57" s="333"/>
      <c r="GF57" s="333"/>
      <c r="GG57" s="333"/>
      <c r="GH57" s="333"/>
      <c r="GI57" s="333"/>
      <c r="GJ57" s="333"/>
      <c r="GK57" s="333"/>
      <c r="GL57" s="333"/>
      <c r="GM57" s="333"/>
      <c r="GN57" s="333"/>
      <c r="GO57" s="333"/>
      <c r="GP57" s="333"/>
      <c r="GQ57" s="333"/>
      <c r="GR57" s="333"/>
      <c r="GS57" s="333"/>
      <c r="GT57" s="333"/>
      <c r="GU57" s="333"/>
      <c r="GV57" s="333"/>
      <c r="GW57" s="333"/>
      <c r="GX57" s="333"/>
      <c r="GY57" s="333"/>
      <c r="GZ57" s="333"/>
      <c r="HA57" s="333"/>
      <c r="HB57" s="333"/>
      <c r="HC57" s="333"/>
      <c r="HD57" s="333"/>
      <c r="HE57" s="333"/>
      <c r="HF57" s="333"/>
      <c r="HG57" s="333"/>
      <c r="HH57" s="333"/>
      <c r="HI57" s="333"/>
      <c r="HJ57" s="333"/>
      <c r="HK57" s="333"/>
      <c r="HL57" s="333"/>
      <c r="HM57" s="333"/>
      <c r="HN57" s="333"/>
      <c r="HO57" s="333"/>
      <c r="HP57" s="333"/>
      <c r="HQ57" s="333"/>
      <c r="HR57" s="333"/>
      <c r="HS57" s="333"/>
      <c r="HT57" s="333"/>
      <c r="HU57" s="333"/>
      <c r="HV57" s="333"/>
      <c r="HW57" s="333"/>
      <c r="HX57" s="333"/>
      <c r="HY57" s="333"/>
      <c r="HZ57" s="333"/>
      <c r="IA57" s="333"/>
      <c r="IB57" s="333"/>
      <c r="IC57" s="333"/>
      <c r="ID57" s="333"/>
      <c r="IE57" s="333"/>
      <c r="IF57" s="333"/>
      <c r="IG57" s="333"/>
      <c r="IH57" s="333"/>
      <c r="II57" s="333"/>
      <c r="IJ57" s="333"/>
      <c r="IK57" s="333"/>
    </row>
    <row r="58" spans="1:245" ht="6.95" customHeight="1">
      <c r="A58" s="361"/>
      <c r="B58" s="362"/>
      <c r="C58" s="362"/>
      <c r="D58" s="363"/>
      <c r="E58" s="362"/>
      <c r="F58" s="364"/>
      <c r="G58" s="362"/>
      <c r="H58" s="362"/>
      <c r="I58" s="363"/>
      <c r="J58" s="362"/>
      <c r="K58" s="349"/>
      <c r="L58" s="363"/>
      <c r="M58" s="336"/>
      <c r="N58" s="336"/>
      <c r="O58" s="336"/>
      <c r="P58" s="336"/>
      <c r="Q58" s="336"/>
      <c r="R58" s="336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33"/>
      <c r="BH58" s="333"/>
      <c r="BI58" s="333"/>
      <c r="BJ58" s="333"/>
      <c r="BK58" s="333"/>
      <c r="BL58" s="333"/>
      <c r="BM58" s="333"/>
      <c r="BN58" s="333"/>
      <c r="BO58" s="333"/>
      <c r="BP58" s="333"/>
      <c r="BQ58" s="333"/>
      <c r="BR58" s="333"/>
      <c r="BS58" s="333"/>
      <c r="BT58" s="333"/>
      <c r="BU58" s="333"/>
      <c r="BV58" s="333"/>
      <c r="BW58" s="333"/>
      <c r="BX58" s="333"/>
      <c r="BY58" s="333"/>
      <c r="BZ58" s="333"/>
      <c r="CA58" s="333"/>
      <c r="CB58" s="333"/>
      <c r="CC58" s="333"/>
      <c r="CD58" s="333"/>
      <c r="CE58" s="333"/>
      <c r="CF58" s="333"/>
      <c r="CG58" s="333"/>
      <c r="CH58" s="333"/>
      <c r="CI58" s="333"/>
      <c r="CJ58" s="333"/>
      <c r="CK58" s="333"/>
      <c r="CL58" s="333"/>
      <c r="CM58" s="333"/>
      <c r="CN58" s="333"/>
      <c r="CO58" s="333"/>
      <c r="CP58" s="333"/>
      <c r="CQ58" s="333"/>
      <c r="CR58" s="333"/>
      <c r="CS58" s="333"/>
      <c r="CT58" s="333"/>
      <c r="CU58" s="333"/>
      <c r="CV58" s="333"/>
      <c r="CW58" s="333"/>
      <c r="CX58" s="333"/>
      <c r="CY58" s="333"/>
      <c r="CZ58" s="333"/>
      <c r="DA58" s="333"/>
      <c r="DB58" s="333"/>
      <c r="DC58" s="333"/>
      <c r="DD58" s="333"/>
      <c r="DE58" s="333"/>
      <c r="DF58" s="333"/>
      <c r="DG58" s="333"/>
      <c r="DH58" s="333"/>
      <c r="DI58" s="333"/>
      <c r="DJ58" s="333"/>
      <c r="DK58" s="333"/>
      <c r="DL58" s="333"/>
      <c r="DM58" s="333"/>
      <c r="DN58" s="333"/>
      <c r="DO58" s="333"/>
      <c r="DP58" s="333"/>
      <c r="DQ58" s="333"/>
      <c r="DR58" s="333"/>
      <c r="DS58" s="333"/>
      <c r="DT58" s="333"/>
      <c r="DU58" s="333"/>
      <c r="DV58" s="333"/>
      <c r="DW58" s="333"/>
      <c r="DX58" s="333"/>
      <c r="DY58" s="333"/>
      <c r="DZ58" s="333"/>
      <c r="EA58" s="333"/>
      <c r="EB58" s="333"/>
      <c r="EC58" s="333"/>
      <c r="ED58" s="333"/>
      <c r="EE58" s="333"/>
      <c r="EF58" s="333"/>
      <c r="EG58" s="333"/>
      <c r="EH58" s="333"/>
      <c r="EI58" s="333"/>
      <c r="EJ58" s="333"/>
      <c r="EK58" s="333"/>
      <c r="EL58" s="333"/>
      <c r="EM58" s="333"/>
      <c r="EN58" s="333"/>
      <c r="EO58" s="333"/>
      <c r="EP58" s="333"/>
      <c r="EQ58" s="333"/>
      <c r="ER58" s="333"/>
      <c r="ES58" s="333"/>
      <c r="ET58" s="333"/>
      <c r="EU58" s="333"/>
      <c r="EV58" s="333"/>
      <c r="EW58" s="333"/>
      <c r="EX58" s="333"/>
      <c r="EY58" s="333"/>
      <c r="EZ58" s="333"/>
      <c r="FA58" s="333"/>
      <c r="FB58" s="333"/>
      <c r="FC58" s="333"/>
      <c r="FD58" s="333"/>
      <c r="FE58" s="333"/>
      <c r="FF58" s="333"/>
      <c r="FG58" s="333"/>
      <c r="FH58" s="333"/>
      <c r="FI58" s="333"/>
      <c r="FJ58" s="333"/>
      <c r="FK58" s="333"/>
      <c r="FL58" s="333"/>
      <c r="FM58" s="333"/>
      <c r="FN58" s="333"/>
      <c r="FO58" s="333"/>
      <c r="FP58" s="333"/>
      <c r="FQ58" s="333"/>
      <c r="FR58" s="333"/>
      <c r="FS58" s="333"/>
      <c r="FT58" s="333"/>
      <c r="FU58" s="333"/>
      <c r="FV58" s="333"/>
      <c r="FW58" s="333"/>
      <c r="FX58" s="333"/>
      <c r="FY58" s="333"/>
      <c r="FZ58" s="333"/>
      <c r="GA58" s="333"/>
      <c r="GB58" s="333"/>
      <c r="GC58" s="333"/>
      <c r="GD58" s="333"/>
      <c r="GE58" s="333"/>
      <c r="GF58" s="333"/>
      <c r="GG58" s="333"/>
      <c r="GH58" s="333"/>
      <c r="GI58" s="333"/>
      <c r="GJ58" s="333"/>
      <c r="GK58" s="333"/>
      <c r="GL58" s="333"/>
      <c r="GM58" s="333"/>
      <c r="GN58" s="333"/>
      <c r="GO58" s="333"/>
      <c r="GP58" s="333"/>
      <c r="GQ58" s="333"/>
      <c r="GR58" s="333"/>
      <c r="GS58" s="333"/>
      <c r="GT58" s="333"/>
      <c r="GU58" s="333"/>
      <c r="GV58" s="333"/>
      <c r="GW58" s="333"/>
      <c r="GX58" s="333"/>
      <c r="GY58" s="333"/>
      <c r="GZ58" s="333"/>
      <c r="HA58" s="333"/>
      <c r="HB58" s="333"/>
      <c r="HC58" s="333"/>
      <c r="HD58" s="333"/>
      <c r="HE58" s="333"/>
      <c r="HF58" s="333"/>
      <c r="HG58" s="333"/>
      <c r="HH58" s="333"/>
      <c r="HI58" s="333"/>
      <c r="HJ58" s="333"/>
      <c r="HK58" s="333"/>
      <c r="HL58" s="333"/>
      <c r="HM58" s="333"/>
      <c r="HN58" s="333"/>
      <c r="HO58" s="333"/>
      <c r="HP58" s="333"/>
      <c r="HQ58" s="333"/>
      <c r="HR58" s="333"/>
      <c r="HS58" s="333"/>
      <c r="HT58" s="333"/>
      <c r="HU58" s="333"/>
      <c r="HV58" s="333"/>
      <c r="HW58" s="333"/>
      <c r="HX58" s="333"/>
      <c r="HY58" s="333"/>
      <c r="HZ58" s="333"/>
      <c r="IA58" s="333"/>
      <c r="IB58" s="333"/>
      <c r="IC58" s="333"/>
      <c r="ID58" s="333"/>
      <c r="IE58" s="333"/>
      <c r="IF58" s="333"/>
      <c r="IG58" s="333"/>
      <c r="IH58" s="333"/>
      <c r="II58" s="333"/>
      <c r="IJ58" s="333"/>
      <c r="IK58" s="333"/>
    </row>
    <row r="59" spans="1:245" ht="21" customHeight="1">
      <c r="A59" s="369" t="s">
        <v>195</v>
      </c>
      <c r="B59" s="366">
        <v>1</v>
      </c>
      <c r="C59" s="366">
        <v>0</v>
      </c>
      <c r="D59" s="366">
        <v>1</v>
      </c>
      <c r="E59" s="366">
        <v>14.285714285714286</v>
      </c>
      <c r="F59" s="337"/>
      <c r="G59" s="366">
        <v>5</v>
      </c>
      <c r="H59" s="366">
        <v>1</v>
      </c>
      <c r="I59" s="366">
        <v>6</v>
      </c>
      <c r="J59" s="366">
        <v>85.714285714285708</v>
      </c>
      <c r="K59" s="349"/>
      <c r="L59" s="366">
        <v>7</v>
      </c>
    </row>
    <row r="60" spans="1:245" ht="6.95" customHeight="1">
      <c r="A60" s="361"/>
      <c r="B60" s="362"/>
      <c r="C60" s="362"/>
      <c r="D60" s="363"/>
      <c r="E60" s="370"/>
      <c r="F60" s="337"/>
      <c r="G60" s="362"/>
      <c r="H60" s="362"/>
      <c r="I60" s="363"/>
      <c r="J60" s="362"/>
      <c r="K60" s="349"/>
      <c r="L60" s="363"/>
    </row>
    <row r="61" spans="1:245" ht="21" customHeight="1">
      <c r="A61" s="365" t="s">
        <v>90</v>
      </c>
      <c r="B61" s="366">
        <v>127</v>
      </c>
      <c r="C61" s="366">
        <v>159</v>
      </c>
      <c r="D61" s="366">
        <v>286</v>
      </c>
      <c r="E61" s="366">
        <v>88.81987577639751</v>
      </c>
      <c r="F61" s="337"/>
      <c r="G61" s="366">
        <v>21</v>
      </c>
      <c r="H61" s="366">
        <v>15</v>
      </c>
      <c r="I61" s="366">
        <v>36</v>
      </c>
      <c r="J61" s="366">
        <v>11.180124223602485</v>
      </c>
      <c r="K61" s="349"/>
      <c r="L61" s="366">
        <v>322</v>
      </c>
    </row>
    <row r="62" spans="1:245" ht="15" customHeight="1">
      <c r="A62" s="364"/>
      <c r="B62" s="364"/>
      <c r="C62" s="364"/>
      <c r="D62" s="337"/>
      <c r="E62" s="337"/>
      <c r="F62" s="337"/>
      <c r="G62" s="364"/>
      <c r="H62" s="364"/>
      <c r="I62" s="371"/>
      <c r="J62" s="337"/>
      <c r="K62" s="364"/>
      <c r="L62" s="364"/>
    </row>
    <row r="63" spans="1:245" ht="15" customHeight="1">
      <c r="A63" s="372" t="s">
        <v>583</v>
      </c>
      <c r="B63" s="364"/>
      <c r="C63" s="364"/>
      <c r="D63" s="337"/>
      <c r="E63" s="337"/>
      <c r="F63" s="337"/>
      <c r="G63" s="364"/>
      <c r="H63" s="364"/>
      <c r="I63" s="371"/>
      <c r="J63" s="337"/>
      <c r="K63" s="364"/>
      <c r="L63" s="364"/>
    </row>
    <row r="64" spans="1:245" ht="15" customHeight="1">
      <c r="A64" s="372" t="s">
        <v>269</v>
      </c>
      <c r="B64" s="364"/>
      <c r="C64" s="364"/>
      <c r="D64" s="337"/>
      <c r="E64" s="337"/>
      <c r="F64" s="337"/>
      <c r="G64" s="364"/>
      <c r="H64" s="364"/>
      <c r="I64" s="371"/>
      <c r="J64" s="337"/>
      <c r="K64" s="364"/>
      <c r="L64" s="364"/>
    </row>
  </sheetData>
  <sheetProtection formatCells="0"/>
  <protectedRanges>
    <protectedRange sqref="I6:J9 A5:B8 K49:L61 F5:H9 C5:C40 F10:F27 B49:C61 G49:J61 D49:E61 B9:B40 D6:E48 G10:J48 B41:C48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B9:C61 G9:H61" xr:uid="{75C327C8-2BE1-4988-85EC-CFD06AC3EAC6}">
      <formula1>0</formula1>
      <formula2>1000</formula2>
    </dataValidation>
  </dataValidations>
  <printOptions horizontalCentered="1"/>
  <pageMargins left="0.23622047244094491" right="0.23622047244094491" top="0.71" bottom="0.35433070866141736" header="0.19685039370078741" footer="0.26"/>
  <pageSetup scale="42" orientation="landscape" useFirstPageNumber="1" r:id="rId1"/>
  <headerFooter scaleWithDoc="0">
    <oddHeader>&amp;L&amp;G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7" zoomScale="35" zoomScaleNormal="70" zoomScaleSheetLayoutView="35" zoomScalePageLayoutView="40" workbookViewId="0">
      <selection activeCell="U22" sqref="U22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40" t="s">
        <v>38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40" t="s">
        <v>88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32" t="s">
        <v>37</v>
      </c>
      <c r="C6" s="532"/>
      <c r="E6" s="536" t="s">
        <v>35</v>
      </c>
      <c r="F6" s="537"/>
      <c r="H6" s="533" t="s">
        <v>36</v>
      </c>
      <c r="I6" s="533"/>
      <c r="J6" s="27"/>
      <c r="K6" s="27"/>
    </row>
    <row r="7" spans="1:11" ht="30" customHeight="1">
      <c r="B7" s="532"/>
      <c r="C7" s="532"/>
      <c r="E7" s="537"/>
      <c r="F7" s="537"/>
      <c r="H7" s="533"/>
      <c r="I7" s="533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38">
        <v>7938</v>
      </c>
      <c r="C16" s="539"/>
      <c r="E16" s="538">
        <v>7938</v>
      </c>
      <c r="F16" s="539"/>
      <c r="G16" s="25"/>
      <c r="H16" s="538">
        <v>8621</v>
      </c>
      <c r="I16" s="539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36" t="s">
        <v>41</v>
      </c>
      <c r="C19" s="537"/>
      <c r="E19" s="536" t="s">
        <v>42</v>
      </c>
      <c r="F19" s="536"/>
      <c r="H19" s="536" t="s">
        <v>43</v>
      </c>
      <c r="I19" s="537"/>
    </row>
    <row r="20" spans="1:11" s="38" customFormat="1" ht="31.5" customHeight="1">
      <c r="B20" s="537"/>
      <c r="C20" s="537"/>
      <c r="E20" s="536"/>
      <c r="F20" s="536"/>
      <c r="H20" s="537"/>
      <c r="I20" s="537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35"/>
      <c r="J25" s="535"/>
      <c r="K25" s="535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38">
        <v>27391</v>
      </c>
      <c r="C30" s="539"/>
      <c r="E30" s="538">
        <v>7335</v>
      </c>
      <c r="F30" s="539"/>
      <c r="H30" s="538">
        <v>322</v>
      </c>
      <c r="I30" s="539"/>
    </row>
    <row r="31" spans="1:11" ht="30" customHeight="1" thickTop="1"/>
    <row r="32" spans="1:11" ht="54.95" customHeight="1"/>
    <row r="33" spans="1:11" ht="30" customHeight="1">
      <c r="B33" s="536" t="s">
        <v>46</v>
      </c>
      <c r="C33" s="537"/>
      <c r="E33" s="537" t="s">
        <v>39</v>
      </c>
      <c r="F33" s="537"/>
      <c r="H33" s="536" t="s">
        <v>40</v>
      </c>
      <c r="I33" s="537"/>
    </row>
    <row r="34" spans="1:11" ht="30" customHeight="1">
      <c r="B34" s="537"/>
      <c r="C34" s="537"/>
      <c r="E34" s="537"/>
      <c r="F34" s="537"/>
      <c r="H34" s="537"/>
      <c r="I34" s="537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38">
        <v>3315</v>
      </c>
      <c r="C44" s="539"/>
      <c r="E44" s="538">
        <v>3342</v>
      </c>
      <c r="F44" s="539"/>
      <c r="H44" s="538">
        <v>3342</v>
      </c>
      <c r="I44" s="539"/>
    </row>
    <row r="45" spans="1:11" ht="32.25" customHeight="1" thickTop="1">
      <c r="A45" s="534"/>
      <c r="B45" s="534"/>
      <c r="C45" s="534"/>
      <c r="D45" s="534"/>
      <c r="E45" s="534"/>
      <c r="F45" s="534"/>
      <c r="G45" s="534"/>
      <c r="H45" s="534"/>
      <c r="I45" s="534"/>
      <c r="J45" s="1">
        <v>236</v>
      </c>
    </row>
    <row r="46" spans="1:11" ht="30" customHeight="1">
      <c r="A46" s="41" t="s">
        <v>51</v>
      </c>
    </row>
    <row r="47" spans="1:11" ht="30" customHeight="1"/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30"/>
      <c r="B2862" s="531"/>
      <c r="C2862" s="531"/>
      <c r="D2862" s="531"/>
      <c r="E2862" s="531"/>
      <c r="F2862" s="531"/>
      <c r="G2862" s="531"/>
      <c r="H2862" s="531"/>
      <c r="I2862" s="531"/>
      <c r="J2862" s="531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4331-39CA-4E29-A8E4-5F3B4F1B6128}">
  <sheetPr>
    <tabColor theme="0" tint="-0.14999847407452621"/>
    <pageSetUpPr fitToPage="1"/>
  </sheetPr>
  <dimension ref="A1:Q60"/>
  <sheetViews>
    <sheetView view="pageBreakPreview" zoomScale="70" zoomScaleNormal="100" zoomScaleSheetLayoutView="70" workbookViewId="0">
      <selection activeCell="V20" sqref="V20"/>
    </sheetView>
  </sheetViews>
  <sheetFormatPr baseColWidth="10" defaultColWidth="11.42578125" defaultRowHeight="12.75"/>
  <cols>
    <col min="1" max="1" width="6.5703125" style="316" customWidth="1"/>
    <col min="2" max="2" width="8.7109375" style="316" customWidth="1"/>
    <col min="3" max="4" width="2.85546875" style="316" customWidth="1"/>
    <col min="5" max="16384" width="11.42578125" style="316"/>
  </cols>
  <sheetData>
    <row r="1" spans="1:17" ht="36.75" customHeight="1">
      <c r="A1" s="317" t="s">
        <v>590</v>
      </c>
      <c r="B1" s="317" t="s">
        <v>585</v>
      </c>
      <c r="C1" s="382"/>
      <c r="D1" s="602" t="s">
        <v>591</v>
      </c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</row>
    <row r="2" spans="1:17" ht="20.100000000000001" customHeight="1">
      <c r="A2" s="380" t="s">
        <v>63</v>
      </c>
      <c r="B2" s="381">
        <v>44</v>
      </c>
      <c r="C2" s="314"/>
      <c r="E2" s="602" t="s">
        <v>88</v>
      </c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3" spans="1:17" ht="9" customHeight="1">
      <c r="A3" s="317" t="s">
        <v>84</v>
      </c>
      <c r="B3" s="375">
        <v>25</v>
      </c>
      <c r="C3" s="508"/>
    </row>
    <row r="4" spans="1:17" ht="9" customHeight="1">
      <c r="A4" s="317" t="s">
        <v>68</v>
      </c>
      <c r="B4" s="375">
        <v>24</v>
      </c>
      <c r="C4" s="508"/>
    </row>
    <row r="5" spans="1:17" ht="9" customHeight="1">
      <c r="A5" s="317" t="s">
        <v>69</v>
      </c>
      <c r="B5" s="375">
        <v>21</v>
      </c>
      <c r="C5" s="508"/>
    </row>
    <row r="6" spans="1:17" ht="9" customHeight="1">
      <c r="A6" s="317" t="s">
        <v>82</v>
      </c>
      <c r="B6" s="376">
        <v>20</v>
      </c>
      <c r="C6" s="508"/>
    </row>
    <row r="7" spans="1:17" ht="9" customHeight="1">
      <c r="A7" s="317" t="s">
        <v>61</v>
      </c>
      <c r="B7" s="375">
        <v>18</v>
      </c>
      <c r="C7" s="508"/>
    </row>
    <row r="8" spans="1:17" ht="9" customHeight="1">
      <c r="A8" s="317" t="s">
        <v>62</v>
      </c>
      <c r="B8" s="323">
        <v>15</v>
      </c>
      <c r="C8" s="508"/>
    </row>
    <row r="9" spans="1:17" ht="9" customHeight="1">
      <c r="A9" s="317" t="s">
        <v>66</v>
      </c>
      <c r="B9" s="376">
        <v>13</v>
      </c>
      <c r="C9" s="508"/>
    </row>
    <row r="10" spans="1:17" ht="9" customHeight="1">
      <c r="A10" s="317" t="s">
        <v>70</v>
      </c>
      <c r="B10" s="375">
        <v>13</v>
      </c>
      <c r="C10" s="508"/>
    </row>
    <row r="11" spans="1:17" ht="9" customHeight="1">
      <c r="A11" s="317" t="s">
        <v>75</v>
      </c>
      <c r="B11" s="375">
        <v>13</v>
      </c>
      <c r="C11" s="314"/>
      <c r="K11" s="611" t="s">
        <v>270</v>
      </c>
      <c r="L11" s="612">
        <v>322</v>
      </c>
    </row>
    <row r="12" spans="1:17" ht="9" customHeight="1">
      <c r="A12" s="317" t="s">
        <v>81</v>
      </c>
      <c r="B12" s="376">
        <v>12</v>
      </c>
      <c r="C12" s="508"/>
      <c r="K12" s="611"/>
      <c r="L12" s="612"/>
    </row>
    <row r="13" spans="1:17" ht="9" customHeight="1">
      <c r="A13" s="317" t="s">
        <v>79</v>
      </c>
      <c r="B13" s="376">
        <v>10</v>
      </c>
      <c r="C13" s="508"/>
    </row>
    <row r="14" spans="1:17" ht="9" customHeight="1">
      <c r="A14" s="317" t="s">
        <v>71</v>
      </c>
      <c r="B14" s="375">
        <v>9</v>
      </c>
      <c r="C14" s="314"/>
    </row>
    <row r="15" spans="1:17" ht="9" customHeight="1">
      <c r="A15" s="317" t="s">
        <v>78</v>
      </c>
      <c r="B15" s="375">
        <v>9</v>
      </c>
      <c r="C15" s="314"/>
    </row>
    <row r="16" spans="1:17" ht="9" customHeight="1">
      <c r="A16" s="317" t="s">
        <v>74</v>
      </c>
      <c r="B16" s="375">
        <v>9</v>
      </c>
      <c r="C16" s="314"/>
    </row>
    <row r="17" spans="1:5" ht="9" customHeight="1">
      <c r="A17" s="317" t="s">
        <v>80</v>
      </c>
      <c r="B17" s="375">
        <v>9</v>
      </c>
      <c r="C17" s="314"/>
    </row>
    <row r="18" spans="1:5" ht="9" customHeight="1">
      <c r="A18" s="317" t="s">
        <v>67</v>
      </c>
      <c r="B18" s="376">
        <v>9</v>
      </c>
      <c r="C18" s="508"/>
    </row>
    <row r="19" spans="1:5" ht="9" customHeight="1">
      <c r="A19" s="317" t="s">
        <v>65</v>
      </c>
      <c r="B19" s="376">
        <v>9</v>
      </c>
      <c r="C19" s="508"/>
    </row>
    <row r="20" spans="1:5" ht="9" customHeight="1">
      <c r="A20" s="317" t="s">
        <v>77</v>
      </c>
      <c r="B20" s="391">
        <v>8</v>
      </c>
      <c r="C20" s="508"/>
    </row>
    <row r="21" spans="1:5" ht="9" customHeight="1">
      <c r="A21" s="317" t="s">
        <v>184</v>
      </c>
      <c r="B21" s="391">
        <v>7</v>
      </c>
      <c r="C21" s="508"/>
    </row>
    <row r="22" spans="1:5" ht="9" customHeight="1">
      <c r="A22" s="317" t="s">
        <v>72</v>
      </c>
      <c r="B22" s="375">
        <v>6</v>
      </c>
      <c r="C22" s="314"/>
    </row>
    <row r="23" spans="1:5" ht="9" customHeight="1">
      <c r="A23" s="317" t="s">
        <v>64</v>
      </c>
      <c r="B23" s="391">
        <v>6</v>
      </c>
      <c r="C23" s="508"/>
    </row>
    <row r="24" spans="1:5" ht="9" customHeight="1">
      <c r="A24" s="317" t="s">
        <v>83</v>
      </c>
      <c r="B24" s="375">
        <v>4</v>
      </c>
      <c r="C24" s="314"/>
    </row>
    <row r="25" spans="1:5" ht="9" customHeight="1">
      <c r="A25" s="317" t="s">
        <v>76</v>
      </c>
      <c r="B25" s="375">
        <v>3</v>
      </c>
      <c r="C25" s="509"/>
    </row>
    <row r="26" spans="1:5" ht="9" customHeight="1">
      <c r="A26" s="317" t="s">
        <v>73</v>
      </c>
      <c r="B26" s="375">
        <v>2</v>
      </c>
      <c r="C26" s="508"/>
    </row>
    <row r="27" spans="1:5" ht="9" customHeight="1">
      <c r="A27" s="317" t="s">
        <v>86</v>
      </c>
      <c r="B27" s="375">
        <v>2</v>
      </c>
      <c r="C27" s="508"/>
    </row>
    <row r="28" spans="1:5" ht="9" customHeight="1">
      <c r="A28" s="317" t="s">
        <v>55</v>
      </c>
      <c r="B28" s="375">
        <v>1</v>
      </c>
      <c r="C28" s="508"/>
      <c r="E28" s="374"/>
    </row>
    <row r="29" spans="1:5" ht="9" customHeight="1">
      <c r="A29" s="382" t="s">
        <v>57</v>
      </c>
      <c r="B29" s="392">
        <v>1</v>
      </c>
      <c r="C29" s="314"/>
      <c r="E29" s="374"/>
    </row>
    <row r="30" spans="1:5" ht="9" customHeight="1">
      <c r="A30" s="317" t="s">
        <v>59</v>
      </c>
      <c r="B30" s="390">
        <v>0</v>
      </c>
      <c r="C30" s="510"/>
      <c r="E30" s="374"/>
    </row>
    <row r="31" spans="1:5" ht="9" customHeight="1">
      <c r="A31" s="382" t="s">
        <v>60</v>
      </c>
      <c r="B31" s="318">
        <v>0</v>
      </c>
      <c r="C31" s="314"/>
    </row>
    <row r="32" spans="1:5" ht="9" customHeight="1">
      <c r="A32" s="382" t="s">
        <v>58</v>
      </c>
      <c r="B32" s="321">
        <v>0</v>
      </c>
      <c r="C32" s="314"/>
    </row>
    <row r="33" spans="1:3" ht="9" customHeight="1">
      <c r="A33" s="382" t="s">
        <v>56</v>
      </c>
      <c r="B33" s="321">
        <v>0</v>
      </c>
      <c r="C33" s="314"/>
    </row>
    <row r="34" spans="1:3" ht="9" customHeight="1">
      <c r="A34" s="382" t="s">
        <v>85</v>
      </c>
      <c r="B34" s="321">
        <v>0</v>
      </c>
    </row>
    <row r="35" spans="1:3" ht="9" customHeight="1">
      <c r="A35" s="382" t="s">
        <v>185</v>
      </c>
      <c r="B35" s="321">
        <v>0</v>
      </c>
    </row>
    <row r="36" spans="1:3" ht="9" customHeight="1">
      <c r="A36" s="382" t="s">
        <v>186</v>
      </c>
      <c r="B36" s="321">
        <v>0</v>
      </c>
    </row>
    <row r="37" spans="1:3" ht="9" customHeight="1">
      <c r="A37" s="314" t="s">
        <v>187</v>
      </c>
      <c r="B37" s="321">
        <v>0</v>
      </c>
    </row>
    <row r="38" spans="1:3" ht="9" customHeight="1">
      <c r="A38" s="314" t="s">
        <v>371</v>
      </c>
      <c r="B38" s="321">
        <v>0</v>
      </c>
    </row>
    <row r="39" spans="1:3" ht="9" customHeight="1">
      <c r="A39" s="314" t="s">
        <v>188</v>
      </c>
      <c r="B39" s="321">
        <v>0</v>
      </c>
    </row>
    <row r="40" spans="1:3" ht="9" customHeight="1">
      <c r="A40" s="314" t="s">
        <v>582</v>
      </c>
      <c r="B40" s="321">
        <v>0</v>
      </c>
    </row>
    <row r="41" spans="1:3" ht="9" customHeight="1">
      <c r="A41" s="314" t="s">
        <v>189</v>
      </c>
      <c r="B41" s="321">
        <v>0</v>
      </c>
    </row>
    <row r="42" spans="1:3" ht="9" customHeight="1">
      <c r="A42" s="314" t="s">
        <v>190</v>
      </c>
      <c r="B42" s="321">
        <v>0</v>
      </c>
    </row>
    <row r="43" spans="1:3" ht="9" customHeight="1">
      <c r="A43" s="314" t="s">
        <v>191</v>
      </c>
      <c r="B43" s="321">
        <v>0</v>
      </c>
    </row>
    <row r="44" spans="1:3" ht="9" customHeight="1">
      <c r="A44" s="314" t="s">
        <v>192</v>
      </c>
      <c r="B44" s="321">
        <v>0</v>
      </c>
    </row>
    <row r="45" spans="1:3" ht="9" customHeight="1">
      <c r="A45" s="314" t="s">
        <v>182</v>
      </c>
      <c r="B45" s="321">
        <v>0</v>
      </c>
    </row>
    <row r="46" spans="1:3" ht="9" customHeight="1">
      <c r="A46" s="314" t="s">
        <v>181</v>
      </c>
      <c r="B46" s="321">
        <v>0</v>
      </c>
    </row>
    <row r="47" spans="1:3" ht="9" customHeight="1">
      <c r="A47" s="314" t="s">
        <v>183</v>
      </c>
      <c r="B47" s="321">
        <v>0</v>
      </c>
    </row>
    <row r="48" spans="1:3" ht="9" customHeight="1">
      <c r="A48" s="314" t="s">
        <v>193</v>
      </c>
      <c r="B48" s="321">
        <v>0</v>
      </c>
    </row>
    <row r="50" spans="5:5" ht="9" customHeight="1"/>
    <row r="51" spans="5:5" ht="9" customHeight="1"/>
    <row r="56" spans="5:5" ht="9" customHeight="1"/>
    <row r="57" spans="5:5" ht="9" customHeight="1"/>
    <row r="58" spans="5:5" ht="9" customHeight="1"/>
    <row r="59" spans="5:5">
      <c r="E59" s="322" t="s">
        <v>583</v>
      </c>
    </row>
    <row r="60" spans="5:5">
      <c r="E60" s="322" t="s">
        <v>592</v>
      </c>
    </row>
  </sheetData>
  <sheetProtection autoFilter="0"/>
  <protectedRanges>
    <protectedRange sqref="A34:B1048576 A1:B33" name="Rango1"/>
  </protectedRanges>
  <mergeCells count="4">
    <mergeCell ref="E2:Q2"/>
    <mergeCell ref="K11:K12"/>
    <mergeCell ref="L11:L12"/>
    <mergeCell ref="D1:P1"/>
  </mergeCells>
  <printOptions horizontalCentered="1"/>
  <pageMargins left="0.23622047244094491" right="0.23622047244094491" top="0.94488188976377963" bottom="0.35433070866141736" header="0.19685039370078741" footer="0.31496062992125984"/>
  <pageSetup scale="84" orientation="landscape" useFirstPageNumber="1" r:id="rId1"/>
  <headerFooter scaleWithDoc="0">
    <oddHeader>&amp;L&amp;G</oddHeader>
    <oddFooter>&amp;R&amp;"Montserrat,Normal"&amp;10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15BFA-6664-46AB-9D6F-76F77BB385FF}">
  <sheetPr>
    <tabColor theme="0" tint="-0.14999847407452621"/>
  </sheetPr>
  <dimension ref="A1:L71"/>
  <sheetViews>
    <sheetView view="pageBreakPreview" zoomScale="40" zoomScaleNormal="40" zoomScaleSheetLayoutView="40" workbookViewId="0">
      <selection activeCell="P32" sqref="P32"/>
    </sheetView>
  </sheetViews>
  <sheetFormatPr baseColWidth="10" defaultColWidth="11.42578125" defaultRowHeight="15"/>
  <cols>
    <col min="1" max="1" width="100.85546875" style="393" customWidth="1"/>
    <col min="2" max="2" width="1.85546875" style="393" customWidth="1"/>
    <col min="3" max="10" width="30.85546875" style="393" customWidth="1"/>
    <col min="11" max="11" width="1.85546875" style="393" customWidth="1"/>
    <col min="12" max="12" width="30.85546875" style="393" customWidth="1"/>
    <col min="13" max="13" width="11.42578125" style="393" customWidth="1"/>
    <col min="14" max="16384" width="11.42578125" style="393"/>
  </cols>
  <sheetData>
    <row r="1" spans="1:12" ht="36.75" customHeight="1">
      <c r="A1" s="613" t="s">
        <v>593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</row>
    <row r="2" spans="1:12" ht="30.75" customHeight="1">
      <c r="A2" s="613" t="str">
        <f>UPPER('[1]TOTAL CF Y EF'!P4&amp; " "&amp; '[1]TOTAL CF Y EF'!P3)</f>
        <v>DICIEMBRE 2023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</row>
    <row r="3" spans="1:12" ht="30.75" hidden="1" customHeight="1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1:12" ht="19.5" customHeight="1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1:12" s="396" customFormat="1" ht="36" customHeight="1">
      <c r="A5" s="614" t="s">
        <v>284</v>
      </c>
      <c r="B5" s="615"/>
      <c r="C5" s="614" t="s">
        <v>594</v>
      </c>
      <c r="D5" s="614"/>
      <c r="E5" s="614"/>
      <c r="F5" s="614"/>
      <c r="G5" s="614"/>
      <c r="H5" s="614"/>
      <c r="I5" s="614"/>
      <c r="J5" s="614"/>
      <c r="K5" s="395"/>
      <c r="L5" s="616" t="s">
        <v>90</v>
      </c>
    </row>
    <row r="6" spans="1:12" s="396" customFormat="1" ht="158.25" customHeight="1">
      <c r="A6" s="614"/>
      <c r="B6" s="615"/>
      <c r="C6" s="397" t="s">
        <v>595</v>
      </c>
      <c r="D6" s="397" t="s">
        <v>596</v>
      </c>
      <c r="E6" s="397" t="s">
        <v>597</v>
      </c>
      <c r="F6" s="397" t="s">
        <v>598</v>
      </c>
      <c r="G6" s="397" t="s">
        <v>599</v>
      </c>
      <c r="H6" s="397" t="s">
        <v>600</v>
      </c>
      <c r="I6" s="397" t="s">
        <v>601</v>
      </c>
      <c r="J6" s="397" t="s">
        <v>602</v>
      </c>
      <c r="K6" s="395"/>
      <c r="L6" s="616"/>
    </row>
    <row r="7" spans="1:12" ht="8.1" customHeight="1">
      <c r="A7" s="398"/>
      <c r="B7" s="399"/>
      <c r="C7" s="399"/>
      <c r="D7" s="399"/>
      <c r="E7" s="399"/>
      <c r="F7" s="398"/>
      <c r="K7" s="399"/>
      <c r="L7" s="399"/>
    </row>
    <row r="8" spans="1:12" ht="23.25" customHeight="1">
      <c r="A8" s="400" t="s">
        <v>55</v>
      </c>
      <c r="B8" s="401"/>
      <c r="C8" s="402">
        <v>22</v>
      </c>
      <c r="D8" s="402">
        <v>6</v>
      </c>
      <c r="E8" s="402">
        <v>26</v>
      </c>
      <c r="F8" s="402">
        <v>2</v>
      </c>
      <c r="G8" s="402">
        <v>1</v>
      </c>
      <c r="H8" s="402">
        <v>0</v>
      </c>
      <c r="I8" s="402">
        <v>0</v>
      </c>
      <c r="J8" s="402">
        <v>0</v>
      </c>
      <c r="K8" s="403">
        <v>0</v>
      </c>
      <c r="L8" s="404">
        <v>57</v>
      </c>
    </row>
    <row r="9" spans="1:12" ht="23.25" customHeight="1">
      <c r="A9" s="400" t="s">
        <v>56</v>
      </c>
      <c r="B9" s="401"/>
      <c r="C9" s="402">
        <v>24</v>
      </c>
      <c r="D9" s="402">
        <v>84</v>
      </c>
      <c r="E9" s="402">
        <v>27</v>
      </c>
      <c r="F9" s="402">
        <v>2</v>
      </c>
      <c r="G9" s="402">
        <v>1</v>
      </c>
      <c r="H9" s="402">
        <v>0</v>
      </c>
      <c r="I9" s="402">
        <v>0</v>
      </c>
      <c r="J9" s="402">
        <v>0</v>
      </c>
      <c r="K9" s="405"/>
      <c r="L9" s="404">
        <v>138</v>
      </c>
    </row>
    <row r="10" spans="1:12" ht="23.25" customHeight="1">
      <c r="A10" s="400" t="s">
        <v>57</v>
      </c>
      <c r="B10" s="401"/>
      <c r="C10" s="402">
        <v>1</v>
      </c>
      <c r="D10" s="402">
        <v>2</v>
      </c>
      <c r="E10" s="402">
        <v>0</v>
      </c>
      <c r="F10" s="402">
        <v>0</v>
      </c>
      <c r="G10" s="402">
        <v>0</v>
      </c>
      <c r="H10" s="402">
        <v>0</v>
      </c>
      <c r="I10" s="402">
        <v>0</v>
      </c>
      <c r="J10" s="402">
        <v>0</v>
      </c>
      <c r="K10" s="405"/>
      <c r="L10" s="404">
        <v>3</v>
      </c>
    </row>
    <row r="11" spans="1:12" ht="23.25" customHeight="1">
      <c r="A11" s="400" t="s">
        <v>58</v>
      </c>
      <c r="B11" s="401"/>
      <c r="C11" s="402">
        <v>5</v>
      </c>
      <c r="D11" s="402">
        <v>13</v>
      </c>
      <c r="E11" s="402">
        <v>1</v>
      </c>
      <c r="F11" s="402">
        <v>0</v>
      </c>
      <c r="G11" s="402">
        <v>0</v>
      </c>
      <c r="H11" s="402">
        <v>0</v>
      </c>
      <c r="I11" s="402">
        <v>0</v>
      </c>
      <c r="J11" s="402">
        <v>0</v>
      </c>
      <c r="K11" s="405"/>
      <c r="L11" s="404">
        <v>19</v>
      </c>
    </row>
    <row r="12" spans="1:12" ht="23.25" customHeight="1">
      <c r="A12" s="400" t="s">
        <v>61</v>
      </c>
      <c r="B12" s="401"/>
      <c r="C12" s="402">
        <v>9</v>
      </c>
      <c r="D12" s="402">
        <v>15</v>
      </c>
      <c r="E12" s="402">
        <v>18</v>
      </c>
      <c r="F12" s="402">
        <v>0</v>
      </c>
      <c r="G12" s="402">
        <v>0</v>
      </c>
      <c r="H12" s="402">
        <v>2</v>
      </c>
      <c r="I12" s="402">
        <v>0</v>
      </c>
      <c r="J12" s="402">
        <v>0</v>
      </c>
      <c r="K12" s="405"/>
      <c r="L12" s="404">
        <v>44</v>
      </c>
    </row>
    <row r="13" spans="1:12" ht="23.25" customHeight="1">
      <c r="A13" s="400" t="s">
        <v>62</v>
      </c>
      <c r="B13" s="401"/>
      <c r="C13" s="402">
        <v>17</v>
      </c>
      <c r="D13" s="402">
        <v>25</v>
      </c>
      <c r="E13" s="402">
        <v>24</v>
      </c>
      <c r="F13" s="402">
        <v>1</v>
      </c>
      <c r="G13" s="402">
        <v>1</v>
      </c>
      <c r="H13" s="402">
        <v>0</v>
      </c>
      <c r="I13" s="402">
        <v>0</v>
      </c>
      <c r="J13" s="402">
        <v>0</v>
      </c>
      <c r="K13" s="405"/>
      <c r="L13" s="404">
        <v>68</v>
      </c>
    </row>
    <row r="14" spans="1:12" ht="23.25" customHeight="1">
      <c r="A14" s="400" t="s">
        <v>63</v>
      </c>
      <c r="B14" s="401"/>
      <c r="C14" s="402">
        <v>49</v>
      </c>
      <c r="D14" s="402">
        <v>129</v>
      </c>
      <c r="E14" s="402">
        <v>324</v>
      </c>
      <c r="F14" s="402">
        <v>60</v>
      </c>
      <c r="G14" s="402">
        <v>13</v>
      </c>
      <c r="H14" s="402">
        <v>2</v>
      </c>
      <c r="I14" s="402">
        <v>1</v>
      </c>
      <c r="J14" s="402">
        <v>0</v>
      </c>
      <c r="K14" s="405"/>
      <c r="L14" s="404">
        <v>578</v>
      </c>
    </row>
    <row r="15" spans="1:12" ht="23.25" customHeight="1">
      <c r="A15" s="400" t="s">
        <v>59</v>
      </c>
      <c r="B15" s="401"/>
      <c r="C15" s="402">
        <v>7</v>
      </c>
      <c r="D15" s="402">
        <v>16</v>
      </c>
      <c r="E15" s="402">
        <v>49</v>
      </c>
      <c r="F15" s="402">
        <v>0</v>
      </c>
      <c r="G15" s="402">
        <v>0</v>
      </c>
      <c r="H15" s="402">
        <v>0</v>
      </c>
      <c r="I15" s="402">
        <v>0</v>
      </c>
      <c r="J15" s="402">
        <v>0</v>
      </c>
      <c r="K15" s="405"/>
      <c r="L15" s="404">
        <v>72</v>
      </c>
    </row>
    <row r="16" spans="1:12" ht="23.25" customHeight="1">
      <c r="A16" s="400" t="s">
        <v>60</v>
      </c>
      <c r="B16" s="401"/>
      <c r="C16" s="402">
        <v>2</v>
      </c>
      <c r="D16" s="402">
        <v>89</v>
      </c>
      <c r="E16" s="402">
        <v>27</v>
      </c>
      <c r="F16" s="402">
        <v>0</v>
      </c>
      <c r="G16" s="402">
        <v>0</v>
      </c>
      <c r="H16" s="402">
        <v>0</v>
      </c>
      <c r="I16" s="402">
        <v>0</v>
      </c>
      <c r="J16" s="402">
        <v>0</v>
      </c>
      <c r="K16" s="405"/>
      <c r="L16" s="404">
        <v>118</v>
      </c>
    </row>
    <row r="17" spans="1:12" ht="23.25" customHeight="1">
      <c r="A17" s="400" t="s">
        <v>64</v>
      </c>
      <c r="B17" s="401"/>
      <c r="C17" s="402">
        <v>0</v>
      </c>
      <c r="D17" s="402">
        <v>1</v>
      </c>
      <c r="E17" s="402">
        <v>0</v>
      </c>
      <c r="F17" s="402">
        <v>0</v>
      </c>
      <c r="G17" s="402">
        <v>0</v>
      </c>
      <c r="H17" s="402">
        <v>0</v>
      </c>
      <c r="I17" s="402">
        <v>0</v>
      </c>
      <c r="J17" s="402">
        <v>0</v>
      </c>
      <c r="K17" s="405"/>
      <c r="L17" s="404">
        <v>1</v>
      </c>
    </row>
    <row r="18" spans="1:12" ht="23.25" customHeight="1">
      <c r="A18" s="400" t="s">
        <v>69</v>
      </c>
      <c r="B18" s="401"/>
      <c r="C18" s="402">
        <v>77</v>
      </c>
      <c r="D18" s="402">
        <v>129</v>
      </c>
      <c r="E18" s="402">
        <v>260</v>
      </c>
      <c r="F18" s="402">
        <v>3</v>
      </c>
      <c r="G18" s="402">
        <v>8</v>
      </c>
      <c r="H18" s="402">
        <v>1</v>
      </c>
      <c r="I18" s="402">
        <v>0</v>
      </c>
      <c r="J18" s="402">
        <v>0</v>
      </c>
      <c r="K18" s="405"/>
      <c r="L18" s="404">
        <v>478</v>
      </c>
    </row>
    <row r="19" spans="1:12" ht="23.25" customHeight="1">
      <c r="A19" s="400" t="s">
        <v>65</v>
      </c>
      <c r="B19" s="401"/>
      <c r="C19" s="402">
        <v>6</v>
      </c>
      <c r="D19" s="402">
        <v>9</v>
      </c>
      <c r="E19" s="402">
        <v>16</v>
      </c>
      <c r="F19" s="402">
        <v>1</v>
      </c>
      <c r="G19" s="402">
        <v>0</v>
      </c>
      <c r="H19" s="402">
        <v>0</v>
      </c>
      <c r="I19" s="402">
        <v>0</v>
      </c>
      <c r="J19" s="402">
        <v>0</v>
      </c>
      <c r="K19" s="405"/>
      <c r="L19" s="404">
        <v>32</v>
      </c>
    </row>
    <row r="20" spans="1:12" ht="23.25" customHeight="1">
      <c r="A20" s="400" t="s">
        <v>66</v>
      </c>
      <c r="B20" s="401"/>
      <c r="C20" s="402">
        <v>7</v>
      </c>
      <c r="D20" s="402">
        <v>20</v>
      </c>
      <c r="E20" s="402">
        <v>28</v>
      </c>
      <c r="F20" s="402">
        <v>0</v>
      </c>
      <c r="G20" s="402">
        <v>8</v>
      </c>
      <c r="H20" s="402">
        <v>0</v>
      </c>
      <c r="I20" s="402">
        <v>3</v>
      </c>
      <c r="J20" s="402">
        <v>0</v>
      </c>
      <c r="K20" s="405"/>
      <c r="L20" s="404">
        <v>66</v>
      </c>
    </row>
    <row r="21" spans="1:12" ht="23.25" customHeight="1">
      <c r="A21" s="400" t="s">
        <v>67</v>
      </c>
      <c r="B21" s="401"/>
      <c r="C21" s="402">
        <v>19</v>
      </c>
      <c r="D21" s="402">
        <v>18</v>
      </c>
      <c r="E21" s="402">
        <v>13</v>
      </c>
      <c r="F21" s="402">
        <v>1</v>
      </c>
      <c r="G21" s="402">
        <v>1</v>
      </c>
      <c r="H21" s="402">
        <v>0</v>
      </c>
      <c r="I21" s="402">
        <v>0</v>
      </c>
      <c r="J21" s="402">
        <v>0</v>
      </c>
      <c r="K21" s="405"/>
      <c r="L21" s="404">
        <v>52</v>
      </c>
    </row>
    <row r="22" spans="1:12" ht="23.25" customHeight="1">
      <c r="A22" s="400" t="s">
        <v>68</v>
      </c>
      <c r="B22" s="401"/>
      <c r="C22" s="402">
        <v>28</v>
      </c>
      <c r="D22" s="402">
        <v>67</v>
      </c>
      <c r="E22" s="402">
        <v>164</v>
      </c>
      <c r="F22" s="402">
        <v>0</v>
      </c>
      <c r="G22" s="402">
        <v>0</v>
      </c>
      <c r="H22" s="402">
        <v>0</v>
      </c>
      <c r="I22" s="402">
        <v>0</v>
      </c>
      <c r="J22" s="402">
        <v>0</v>
      </c>
      <c r="K22" s="405"/>
      <c r="L22" s="404">
        <v>259</v>
      </c>
    </row>
    <row r="23" spans="1:12" ht="23.25" customHeight="1">
      <c r="A23" s="400" t="s">
        <v>70</v>
      </c>
      <c r="B23" s="401"/>
      <c r="C23" s="402">
        <v>27</v>
      </c>
      <c r="D23" s="402">
        <v>19</v>
      </c>
      <c r="E23" s="402">
        <v>12</v>
      </c>
      <c r="F23" s="402">
        <v>0</v>
      </c>
      <c r="G23" s="402">
        <v>2</v>
      </c>
      <c r="H23" s="402">
        <v>0</v>
      </c>
      <c r="I23" s="402">
        <v>0</v>
      </c>
      <c r="J23" s="402">
        <v>0</v>
      </c>
      <c r="K23" s="405"/>
      <c r="L23" s="404">
        <v>60</v>
      </c>
    </row>
    <row r="24" spans="1:12" ht="23.25" customHeight="1">
      <c r="A24" s="400" t="s">
        <v>71</v>
      </c>
      <c r="B24" s="401"/>
      <c r="C24" s="402">
        <v>11</v>
      </c>
      <c r="D24" s="402">
        <v>19</v>
      </c>
      <c r="E24" s="402">
        <v>62</v>
      </c>
      <c r="F24" s="402">
        <v>1</v>
      </c>
      <c r="G24" s="402">
        <v>0</v>
      </c>
      <c r="H24" s="402">
        <v>0</v>
      </c>
      <c r="I24" s="402">
        <v>0</v>
      </c>
      <c r="J24" s="402">
        <v>0</v>
      </c>
      <c r="K24" s="405"/>
      <c r="L24" s="404">
        <v>93</v>
      </c>
    </row>
    <row r="25" spans="1:12" ht="23.25" customHeight="1">
      <c r="A25" s="400" t="s">
        <v>72</v>
      </c>
      <c r="B25" s="401"/>
      <c r="C25" s="402">
        <v>6</v>
      </c>
      <c r="D25" s="402">
        <v>12</v>
      </c>
      <c r="E25" s="402">
        <v>16</v>
      </c>
      <c r="F25" s="402">
        <v>5</v>
      </c>
      <c r="G25" s="402">
        <v>0</v>
      </c>
      <c r="H25" s="402">
        <v>0</v>
      </c>
      <c r="I25" s="402">
        <v>0</v>
      </c>
      <c r="J25" s="402">
        <v>0</v>
      </c>
      <c r="K25" s="405"/>
      <c r="L25" s="404">
        <v>39</v>
      </c>
    </row>
    <row r="26" spans="1:12" ht="23.25" customHeight="1">
      <c r="A26" s="400" t="s">
        <v>73</v>
      </c>
      <c r="B26" s="401"/>
      <c r="C26" s="402">
        <v>39</v>
      </c>
      <c r="D26" s="402">
        <v>44</v>
      </c>
      <c r="E26" s="402">
        <v>123</v>
      </c>
      <c r="F26" s="402">
        <v>6</v>
      </c>
      <c r="G26" s="402">
        <v>1</v>
      </c>
      <c r="H26" s="402">
        <v>0</v>
      </c>
      <c r="I26" s="402">
        <v>0</v>
      </c>
      <c r="J26" s="402">
        <v>0</v>
      </c>
      <c r="K26" s="405"/>
      <c r="L26" s="404">
        <v>213</v>
      </c>
    </row>
    <row r="27" spans="1:12" ht="23.25" customHeight="1">
      <c r="A27" s="400" t="s">
        <v>74</v>
      </c>
      <c r="B27" s="401"/>
      <c r="C27" s="402">
        <v>13</v>
      </c>
      <c r="D27" s="402">
        <v>8</v>
      </c>
      <c r="E27" s="402">
        <v>13</v>
      </c>
      <c r="F27" s="402">
        <v>1</v>
      </c>
      <c r="G27" s="402">
        <v>1</v>
      </c>
      <c r="H27" s="402">
        <v>0</v>
      </c>
      <c r="I27" s="402">
        <v>0</v>
      </c>
      <c r="J27" s="402">
        <v>0</v>
      </c>
      <c r="K27" s="405"/>
      <c r="L27" s="404">
        <v>36</v>
      </c>
    </row>
    <row r="28" spans="1:12" ht="23.25" customHeight="1">
      <c r="A28" s="400" t="s">
        <v>75</v>
      </c>
      <c r="B28" s="401"/>
      <c r="C28" s="402">
        <v>11</v>
      </c>
      <c r="D28" s="402">
        <v>31</v>
      </c>
      <c r="E28" s="402">
        <v>47</v>
      </c>
      <c r="F28" s="402">
        <v>3</v>
      </c>
      <c r="G28" s="402">
        <v>3</v>
      </c>
      <c r="H28" s="402">
        <v>0</v>
      </c>
      <c r="I28" s="402">
        <v>0</v>
      </c>
      <c r="J28" s="402">
        <v>0</v>
      </c>
      <c r="K28" s="405"/>
      <c r="L28" s="404">
        <v>95</v>
      </c>
    </row>
    <row r="29" spans="1:12" ht="23.25" customHeight="1">
      <c r="A29" s="400" t="s">
        <v>76</v>
      </c>
      <c r="B29" s="401"/>
      <c r="C29" s="402">
        <v>3</v>
      </c>
      <c r="D29" s="402">
        <v>31</v>
      </c>
      <c r="E29" s="402">
        <v>5</v>
      </c>
      <c r="F29" s="402">
        <v>1</v>
      </c>
      <c r="G29" s="402">
        <v>0</v>
      </c>
      <c r="H29" s="402">
        <v>0</v>
      </c>
      <c r="I29" s="402">
        <v>0</v>
      </c>
      <c r="J29" s="402">
        <v>0</v>
      </c>
      <c r="K29" s="405"/>
      <c r="L29" s="404">
        <v>40</v>
      </c>
    </row>
    <row r="30" spans="1:12" ht="23.25" customHeight="1">
      <c r="A30" s="400" t="s">
        <v>77</v>
      </c>
      <c r="B30" s="401"/>
      <c r="C30" s="402">
        <v>9</v>
      </c>
      <c r="D30" s="402">
        <v>21</v>
      </c>
      <c r="E30" s="402">
        <v>10</v>
      </c>
      <c r="F30" s="402">
        <v>3</v>
      </c>
      <c r="G30" s="402">
        <v>0</v>
      </c>
      <c r="H30" s="402">
        <v>1</v>
      </c>
      <c r="I30" s="402">
        <v>0</v>
      </c>
      <c r="J30" s="402">
        <v>0</v>
      </c>
      <c r="K30" s="406"/>
      <c r="L30" s="404">
        <v>44</v>
      </c>
    </row>
    <row r="31" spans="1:12" ht="23.25" customHeight="1">
      <c r="A31" s="400" t="s">
        <v>78</v>
      </c>
      <c r="B31" s="401"/>
      <c r="C31" s="402">
        <v>0</v>
      </c>
      <c r="D31" s="402">
        <v>4</v>
      </c>
      <c r="E31" s="402">
        <v>5</v>
      </c>
      <c r="F31" s="402">
        <v>0</v>
      </c>
      <c r="G31" s="402">
        <v>0</v>
      </c>
      <c r="H31" s="402">
        <v>0</v>
      </c>
      <c r="I31" s="402">
        <v>0</v>
      </c>
      <c r="J31" s="402">
        <v>0</v>
      </c>
      <c r="K31" s="405"/>
      <c r="L31" s="404">
        <v>9</v>
      </c>
    </row>
    <row r="32" spans="1:12" ht="23.25" customHeight="1">
      <c r="A32" s="400" t="s">
        <v>79</v>
      </c>
      <c r="B32" s="401"/>
      <c r="C32" s="402">
        <v>8</v>
      </c>
      <c r="D32" s="402">
        <v>17</v>
      </c>
      <c r="E32" s="402">
        <v>3</v>
      </c>
      <c r="F32" s="402">
        <v>0</v>
      </c>
      <c r="G32" s="402">
        <v>0</v>
      </c>
      <c r="H32" s="402">
        <v>0</v>
      </c>
      <c r="I32" s="402">
        <v>0</v>
      </c>
      <c r="J32" s="402">
        <v>0</v>
      </c>
      <c r="K32" s="405"/>
      <c r="L32" s="404">
        <v>28</v>
      </c>
    </row>
    <row r="33" spans="1:12" ht="23.25" customHeight="1">
      <c r="A33" s="400" t="s">
        <v>80</v>
      </c>
      <c r="B33" s="401"/>
      <c r="C33" s="402">
        <v>15</v>
      </c>
      <c r="D33" s="402">
        <v>22</v>
      </c>
      <c r="E33" s="402">
        <v>4</v>
      </c>
      <c r="F33" s="402">
        <v>1</v>
      </c>
      <c r="G33" s="402">
        <v>0</v>
      </c>
      <c r="H33" s="402">
        <v>0</v>
      </c>
      <c r="I33" s="402">
        <v>0</v>
      </c>
      <c r="J33" s="402">
        <v>0</v>
      </c>
      <c r="K33" s="405"/>
      <c r="L33" s="404">
        <v>42</v>
      </c>
    </row>
    <row r="34" spans="1:12" ht="23.25" customHeight="1">
      <c r="A34" s="400" t="s">
        <v>81</v>
      </c>
      <c r="B34" s="401"/>
      <c r="C34" s="402">
        <v>6</v>
      </c>
      <c r="D34" s="402">
        <v>6</v>
      </c>
      <c r="E34" s="402">
        <v>3</v>
      </c>
      <c r="F34" s="402">
        <v>0</v>
      </c>
      <c r="G34" s="402">
        <v>0</v>
      </c>
      <c r="H34" s="402">
        <v>0</v>
      </c>
      <c r="I34" s="402">
        <v>0</v>
      </c>
      <c r="J34" s="402">
        <v>0</v>
      </c>
      <c r="K34" s="405"/>
      <c r="L34" s="404">
        <v>15</v>
      </c>
    </row>
    <row r="35" spans="1:12" ht="23.25" customHeight="1">
      <c r="A35" s="400" t="s">
        <v>82</v>
      </c>
      <c r="B35" s="401"/>
      <c r="C35" s="402">
        <v>5</v>
      </c>
      <c r="D35" s="402">
        <v>21</v>
      </c>
      <c r="E35" s="402">
        <v>11</v>
      </c>
      <c r="F35" s="402">
        <v>1</v>
      </c>
      <c r="G35" s="402">
        <v>0</v>
      </c>
      <c r="H35" s="402">
        <v>0</v>
      </c>
      <c r="I35" s="402">
        <v>0</v>
      </c>
      <c r="J35" s="402">
        <v>0</v>
      </c>
      <c r="K35" s="405"/>
      <c r="L35" s="404">
        <v>38</v>
      </c>
    </row>
    <row r="36" spans="1:12" ht="23.25" customHeight="1">
      <c r="A36" s="400" t="s">
        <v>83</v>
      </c>
      <c r="B36" s="401"/>
      <c r="C36" s="402">
        <v>0</v>
      </c>
      <c r="D36" s="402">
        <v>2</v>
      </c>
      <c r="E36" s="402">
        <v>13</v>
      </c>
      <c r="F36" s="402">
        <v>2</v>
      </c>
      <c r="G36" s="402">
        <v>0</v>
      </c>
      <c r="H36" s="402">
        <v>0</v>
      </c>
      <c r="I36" s="402">
        <v>0</v>
      </c>
      <c r="J36" s="402">
        <v>0</v>
      </c>
      <c r="K36" s="405"/>
      <c r="L36" s="404">
        <v>17</v>
      </c>
    </row>
    <row r="37" spans="1:12" ht="23.25" customHeight="1">
      <c r="A37" s="400" t="s">
        <v>84</v>
      </c>
      <c r="B37" s="401"/>
      <c r="C37" s="402">
        <v>32</v>
      </c>
      <c r="D37" s="402">
        <v>68</v>
      </c>
      <c r="E37" s="402">
        <v>11</v>
      </c>
      <c r="F37" s="402">
        <v>1</v>
      </c>
      <c r="G37" s="402">
        <v>0</v>
      </c>
      <c r="H37" s="402">
        <v>0</v>
      </c>
      <c r="I37" s="402">
        <v>1</v>
      </c>
      <c r="J37" s="402">
        <v>0</v>
      </c>
      <c r="K37" s="405"/>
      <c r="L37" s="404">
        <v>113</v>
      </c>
    </row>
    <row r="38" spans="1:12" ht="23.25" customHeight="1">
      <c r="A38" s="400" t="s">
        <v>85</v>
      </c>
      <c r="B38" s="401"/>
      <c r="C38" s="402">
        <v>6</v>
      </c>
      <c r="D38" s="402">
        <v>12</v>
      </c>
      <c r="E38" s="402">
        <v>20</v>
      </c>
      <c r="F38" s="402">
        <v>3</v>
      </c>
      <c r="G38" s="402">
        <v>0</v>
      </c>
      <c r="H38" s="402">
        <v>0</v>
      </c>
      <c r="I38" s="402">
        <v>0</v>
      </c>
      <c r="J38" s="402">
        <v>1</v>
      </c>
      <c r="K38" s="405"/>
      <c r="L38" s="404">
        <v>42</v>
      </c>
    </row>
    <row r="39" spans="1:12" ht="23.25" customHeight="1">
      <c r="A39" s="400" t="s">
        <v>86</v>
      </c>
      <c r="B39" s="401"/>
      <c r="C39" s="402">
        <v>27</v>
      </c>
      <c r="D39" s="402">
        <v>5</v>
      </c>
      <c r="E39" s="402">
        <v>0</v>
      </c>
      <c r="F39" s="402">
        <v>0</v>
      </c>
      <c r="G39" s="402">
        <v>0</v>
      </c>
      <c r="H39" s="402">
        <v>0</v>
      </c>
      <c r="I39" s="402">
        <v>0</v>
      </c>
      <c r="J39" s="402">
        <v>0</v>
      </c>
      <c r="K39" s="405"/>
      <c r="L39" s="404">
        <v>32</v>
      </c>
    </row>
    <row r="40" spans="1:12" ht="8.1" customHeight="1">
      <c r="A40" s="401"/>
      <c r="B40" s="401"/>
      <c r="C40" s="407"/>
      <c r="D40" s="408"/>
      <c r="E40" s="402"/>
      <c r="F40" s="402"/>
      <c r="G40" s="402"/>
      <c r="H40" s="402"/>
      <c r="I40" s="402"/>
      <c r="J40" s="402"/>
      <c r="K40" s="409"/>
      <c r="L40" s="410"/>
    </row>
    <row r="41" spans="1:12" ht="27" customHeight="1">
      <c r="A41" s="411" t="s">
        <v>195</v>
      </c>
      <c r="B41" s="399"/>
      <c r="C41" s="412">
        <v>491</v>
      </c>
      <c r="D41" s="412">
        <v>965</v>
      </c>
      <c r="E41" s="412">
        <v>1335</v>
      </c>
      <c r="F41" s="412">
        <v>98</v>
      </c>
      <c r="G41" s="412">
        <v>40</v>
      </c>
      <c r="H41" s="412">
        <v>6</v>
      </c>
      <c r="I41" s="412">
        <v>5</v>
      </c>
      <c r="J41" s="412">
        <v>1</v>
      </c>
      <c r="K41" s="405"/>
      <c r="L41" s="412">
        <v>2941</v>
      </c>
    </row>
    <row r="42" spans="1:12" ht="8.1" customHeight="1">
      <c r="A42" s="401"/>
      <c r="B42" s="401"/>
      <c r="C42" s="405"/>
      <c r="D42" s="405"/>
      <c r="E42" s="405"/>
      <c r="F42" s="405"/>
      <c r="G42" s="409"/>
      <c r="H42" s="409"/>
      <c r="I42" s="409"/>
      <c r="J42" s="409"/>
      <c r="K42" s="409"/>
      <c r="L42" s="410"/>
    </row>
    <row r="43" spans="1:12" ht="23.25" customHeight="1">
      <c r="A43" s="400" t="s">
        <v>185</v>
      </c>
      <c r="B43" s="398"/>
      <c r="C43" s="402">
        <v>0</v>
      </c>
      <c r="D43" s="402">
        <v>3</v>
      </c>
      <c r="E43" s="402">
        <v>0</v>
      </c>
      <c r="F43" s="402">
        <v>0</v>
      </c>
      <c r="G43" s="402">
        <v>0</v>
      </c>
      <c r="H43" s="402">
        <v>0</v>
      </c>
      <c r="I43" s="402">
        <v>0</v>
      </c>
      <c r="J43" s="402">
        <v>0</v>
      </c>
      <c r="K43" s="413"/>
      <c r="L43" s="404">
        <v>3</v>
      </c>
    </row>
    <row r="44" spans="1:12" ht="23.25" customHeight="1">
      <c r="A44" s="400" t="s">
        <v>186</v>
      </c>
      <c r="B44" s="398"/>
      <c r="C44" s="402">
        <v>0</v>
      </c>
      <c r="D44" s="402">
        <v>2</v>
      </c>
      <c r="E44" s="402">
        <v>0</v>
      </c>
      <c r="F44" s="402">
        <v>0</v>
      </c>
      <c r="G44" s="402">
        <v>0</v>
      </c>
      <c r="H44" s="402">
        <v>0</v>
      </c>
      <c r="I44" s="402">
        <v>0</v>
      </c>
      <c r="J44" s="402">
        <v>0</v>
      </c>
      <c r="K44" s="413"/>
      <c r="L44" s="404">
        <v>2</v>
      </c>
    </row>
    <row r="45" spans="1:12" ht="23.25" customHeight="1">
      <c r="A45" s="400" t="s">
        <v>187</v>
      </c>
      <c r="B45" s="398"/>
      <c r="C45" s="402">
        <v>0</v>
      </c>
      <c r="D45" s="402">
        <v>14</v>
      </c>
      <c r="E45" s="402">
        <v>9</v>
      </c>
      <c r="F45" s="402">
        <v>2</v>
      </c>
      <c r="G45" s="402">
        <v>0</v>
      </c>
      <c r="H45" s="402">
        <v>0</v>
      </c>
      <c r="I45" s="402">
        <v>0</v>
      </c>
      <c r="J45" s="402">
        <v>0</v>
      </c>
      <c r="K45" s="413"/>
      <c r="L45" s="404">
        <v>25</v>
      </c>
    </row>
    <row r="46" spans="1:12" ht="23.25" customHeight="1">
      <c r="A46" s="400" t="s">
        <v>371</v>
      </c>
      <c r="B46" s="398"/>
      <c r="C46" s="402">
        <v>0</v>
      </c>
      <c r="D46" s="402">
        <v>2</v>
      </c>
      <c r="E46" s="402">
        <v>1</v>
      </c>
      <c r="F46" s="402">
        <v>0</v>
      </c>
      <c r="G46" s="402">
        <v>0</v>
      </c>
      <c r="H46" s="402">
        <v>0</v>
      </c>
      <c r="I46" s="402">
        <v>0</v>
      </c>
      <c r="J46" s="402">
        <v>0</v>
      </c>
      <c r="K46" s="413"/>
      <c r="L46" s="404">
        <v>3</v>
      </c>
    </row>
    <row r="47" spans="1:12" ht="23.25" customHeight="1">
      <c r="A47" s="400" t="s">
        <v>188</v>
      </c>
      <c r="B47" s="398"/>
      <c r="C47" s="402">
        <v>0</v>
      </c>
      <c r="D47" s="402">
        <v>1</v>
      </c>
      <c r="E47" s="402">
        <v>0</v>
      </c>
      <c r="F47" s="402">
        <v>0</v>
      </c>
      <c r="G47" s="402">
        <v>0</v>
      </c>
      <c r="H47" s="402">
        <v>0</v>
      </c>
      <c r="I47" s="402">
        <v>0</v>
      </c>
      <c r="J47" s="402">
        <v>0</v>
      </c>
      <c r="K47" s="413"/>
      <c r="L47" s="404">
        <v>1</v>
      </c>
    </row>
    <row r="48" spans="1:12" ht="23.25" customHeight="1">
      <c r="A48" s="400" t="s">
        <v>189</v>
      </c>
      <c r="B48" s="398"/>
      <c r="C48" s="402">
        <v>0</v>
      </c>
      <c r="D48" s="402">
        <v>5</v>
      </c>
      <c r="E48" s="402">
        <v>11</v>
      </c>
      <c r="F48" s="402">
        <v>1</v>
      </c>
      <c r="G48" s="402">
        <v>0</v>
      </c>
      <c r="H48" s="402">
        <v>0</v>
      </c>
      <c r="I48" s="402">
        <v>0</v>
      </c>
      <c r="J48" s="402">
        <v>0</v>
      </c>
      <c r="K48" s="413"/>
      <c r="L48" s="404">
        <v>17</v>
      </c>
    </row>
    <row r="49" spans="1:12" ht="23.25" customHeight="1">
      <c r="A49" s="400" t="s">
        <v>190</v>
      </c>
      <c r="B49" s="398"/>
      <c r="C49" s="402">
        <v>0</v>
      </c>
      <c r="D49" s="402">
        <v>5</v>
      </c>
      <c r="E49" s="402">
        <v>1</v>
      </c>
      <c r="F49" s="402">
        <v>1</v>
      </c>
      <c r="G49" s="402">
        <v>0</v>
      </c>
      <c r="H49" s="402">
        <v>0</v>
      </c>
      <c r="I49" s="402">
        <v>0</v>
      </c>
      <c r="J49" s="402">
        <v>0</v>
      </c>
      <c r="K49" s="413"/>
      <c r="L49" s="404">
        <v>7</v>
      </c>
    </row>
    <row r="50" spans="1:12" ht="23.25" customHeight="1">
      <c r="A50" s="400" t="s">
        <v>191</v>
      </c>
      <c r="B50" s="398"/>
      <c r="C50" s="402">
        <v>0</v>
      </c>
      <c r="D50" s="402">
        <v>8</v>
      </c>
      <c r="E50" s="402">
        <v>16</v>
      </c>
      <c r="F50" s="402">
        <v>0</v>
      </c>
      <c r="G50" s="402">
        <v>1</v>
      </c>
      <c r="H50" s="402">
        <v>0</v>
      </c>
      <c r="I50" s="402">
        <v>0</v>
      </c>
      <c r="J50" s="402">
        <v>0</v>
      </c>
      <c r="K50" s="413"/>
      <c r="L50" s="404">
        <v>25</v>
      </c>
    </row>
    <row r="51" spans="1:12" ht="23.25" customHeight="1">
      <c r="A51" s="400" t="s">
        <v>192</v>
      </c>
      <c r="B51" s="398"/>
      <c r="C51" s="402">
        <v>0</v>
      </c>
      <c r="D51" s="402">
        <v>10</v>
      </c>
      <c r="E51" s="402">
        <v>4</v>
      </c>
      <c r="F51" s="402">
        <v>0</v>
      </c>
      <c r="G51" s="402">
        <v>0</v>
      </c>
      <c r="H51" s="402">
        <v>0</v>
      </c>
      <c r="I51" s="402">
        <v>0</v>
      </c>
      <c r="J51" s="402">
        <v>0</v>
      </c>
      <c r="K51" s="413"/>
      <c r="L51" s="404">
        <v>14</v>
      </c>
    </row>
    <row r="52" spans="1:12" ht="23.25" customHeight="1">
      <c r="A52" s="400" t="s">
        <v>182</v>
      </c>
      <c r="B52" s="398"/>
      <c r="C52" s="402">
        <v>0</v>
      </c>
      <c r="D52" s="402">
        <v>7</v>
      </c>
      <c r="E52" s="402">
        <v>2</v>
      </c>
      <c r="F52" s="402">
        <v>0</v>
      </c>
      <c r="G52" s="402">
        <v>0</v>
      </c>
      <c r="H52" s="402">
        <v>0</v>
      </c>
      <c r="I52" s="402">
        <v>0</v>
      </c>
      <c r="J52" s="402">
        <v>0</v>
      </c>
      <c r="K52" s="413"/>
      <c r="L52" s="404">
        <v>9</v>
      </c>
    </row>
    <row r="53" spans="1:12" ht="23.25" customHeight="1">
      <c r="A53" s="400" t="s">
        <v>184</v>
      </c>
      <c r="B53" s="398"/>
      <c r="C53" s="402">
        <v>75</v>
      </c>
      <c r="D53" s="402">
        <v>0</v>
      </c>
      <c r="E53" s="402">
        <v>150</v>
      </c>
      <c r="F53" s="402">
        <v>0</v>
      </c>
      <c r="G53" s="402">
        <v>0</v>
      </c>
      <c r="H53" s="402">
        <v>0</v>
      </c>
      <c r="I53" s="402">
        <v>0</v>
      </c>
      <c r="J53" s="402">
        <v>0</v>
      </c>
      <c r="K53" s="413"/>
      <c r="L53" s="404">
        <v>225</v>
      </c>
    </row>
    <row r="54" spans="1:12" ht="23.25" customHeight="1">
      <c r="A54" s="400" t="s">
        <v>181</v>
      </c>
      <c r="B54" s="398"/>
      <c r="C54" s="402">
        <v>0</v>
      </c>
      <c r="D54" s="402">
        <v>3</v>
      </c>
      <c r="E54" s="402">
        <v>4</v>
      </c>
      <c r="F54" s="402">
        <v>0</v>
      </c>
      <c r="G54" s="402">
        <v>1</v>
      </c>
      <c r="H54" s="402">
        <v>0</v>
      </c>
      <c r="I54" s="402">
        <v>0</v>
      </c>
      <c r="J54" s="402">
        <v>0</v>
      </c>
      <c r="K54" s="413"/>
      <c r="L54" s="404">
        <v>8</v>
      </c>
    </row>
    <row r="55" spans="1:12" ht="23.25" customHeight="1">
      <c r="A55" s="400" t="s">
        <v>183</v>
      </c>
      <c r="B55" s="398"/>
      <c r="C55" s="402">
        <v>0</v>
      </c>
      <c r="D55" s="402">
        <v>21</v>
      </c>
      <c r="E55" s="402">
        <v>6</v>
      </c>
      <c r="F55" s="402">
        <v>1</v>
      </c>
      <c r="G55" s="402">
        <v>0</v>
      </c>
      <c r="H55" s="402">
        <v>0</v>
      </c>
      <c r="I55" s="402">
        <v>0</v>
      </c>
      <c r="J55" s="402">
        <v>0</v>
      </c>
      <c r="K55" s="413"/>
      <c r="L55" s="404">
        <v>28</v>
      </c>
    </row>
    <row r="56" spans="1:12" ht="23.25" customHeight="1">
      <c r="A56" s="400" t="s">
        <v>193</v>
      </c>
      <c r="B56" s="398"/>
      <c r="C56" s="402">
        <v>0</v>
      </c>
      <c r="D56" s="402">
        <v>2</v>
      </c>
      <c r="E56" s="402">
        <v>4</v>
      </c>
      <c r="F56" s="402">
        <v>0</v>
      </c>
      <c r="G56" s="402">
        <v>1</v>
      </c>
      <c r="H56" s="402">
        <v>0</v>
      </c>
      <c r="I56" s="402">
        <v>0</v>
      </c>
      <c r="J56" s="402">
        <v>0</v>
      </c>
      <c r="K56" s="413"/>
      <c r="L56" s="404">
        <v>7</v>
      </c>
    </row>
    <row r="57" spans="1:12" ht="8.1" customHeight="1">
      <c r="A57" s="401"/>
      <c r="B57" s="401"/>
      <c r="C57" s="405"/>
      <c r="D57" s="405"/>
      <c r="E57" s="405"/>
      <c r="F57" s="405"/>
      <c r="G57" s="409"/>
      <c r="H57" s="409"/>
      <c r="I57" s="409"/>
      <c r="J57" s="409"/>
      <c r="K57" s="409"/>
      <c r="L57" s="410"/>
    </row>
    <row r="58" spans="1:12" ht="23.25" customHeight="1">
      <c r="A58" s="411" t="s">
        <v>195</v>
      </c>
      <c r="B58" s="399"/>
      <c r="C58" s="412">
        <v>75</v>
      </c>
      <c r="D58" s="412">
        <v>83</v>
      </c>
      <c r="E58" s="412">
        <v>208</v>
      </c>
      <c r="F58" s="412">
        <v>5</v>
      </c>
      <c r="G58" s="412">
        <v>3</v>
      </c>
      <c r="H58" s="412">
        <v>0</v>
      </c>
      <c r="I58" s="412">
        <v>0</v>
      </c>
      <c r="J58" s="412">
        <v>0</v>
      </c>
      <c r="K58" s="405"/>
      <c r="L58" s="412">
        <v>374</v>
      </c>
    </row>
    <row r="59" spans="1:12" ht="8.1" customHeight="1">
      <c r="A59" s="414"/>
      <c r="B59" s="401"/>
      <c r="C59" s="405"/>
      <c r="D59" s="405"/>
      <c r="E59" s="405"/>
      <c r="F59" s="405"/>
      <c r="G59" s="409"/>
      <c r="H59" s="409"/>
      <c r="I59" s="409"/>
      <c r="J59" s="409"/>
      <c r="K59" s="409"/>
      <c r="L59" s="410"/>
    </row>
    <row r="60" spans="1:12" ht="31.5" customHeight="1">
      <c r="A60" s="411" t="s">
        <v>90</v>
      </c>
      <c r="B60" s="399"/>
      <c r="C60" s="412">
        <v>566</v>
      </c>
      <c r="D60" s="412">
        <v>1048</v>
      </c>
      <c r="E60" s="412">
        <v>1543</v>
      </c>
      <c r="F60" s="412">
        <v>103</v>
      </c>
      <c r="G60" s="412">
        <v>43</v>
      </c>
      <c r="H60" s="412">
        <v>6</v>
      </c>
      <c r="I60" s="412">
        <v>5</v>
      </c>
      <c r="J60" s="412">
        <v>1</v>
      </c>
      <c r="K60" s="405"/>
      <c r="L60" s="412">
        <v>3315</v>
      </c>
    </row>
    <row r="61" spans="1:12">
      <c r="A61" s="401"/>
    </row>
    <row r="62" spans="1:12" s="415" customFormat="1" ht="18" customHeight="1">
      <c r="A62" s="415" t="s">
        <v>603</v>
      </c>
      <c r="F62" s="415" t="s">
        <v>604</v>
      </c>
    </row>
    <row r="63" spans="1:12" s="415" customFormat="1" ht="18" customHeight="1">
      <c r="A63" s="415" t="s">
        <v>605</v>
      </c>
      <c r="F63" s="415" t="s">
        <v>606</v>
      </c>
    </row>
    <row r="64" spans="1:12" s="415" customFormat="1" ht="18" customHeight="1">
      <c r="A64" s="416" t="s">
        <v>607</v>
      </c>
      <c r="F64" s="415" t="s">
        <v>608</v>
      </c>
    </row>
    <row r="65" spans="1:6" s="415" customFormat="1" ht="18" customHeight="1">
      <c r="A65" s="415" t="s">
        <v>609</v>
      </c>
      <c r="F65" s="415" t="s">
        <v>610</v>
      </c>
    </row>
    <row r="66" spans="1:6" s="415" customFormat="1" ht="15.75" customHeight="1"/>
    <row r="67" spans="1:6" s="415" customFormat="1" ht="15.75" customHeight="1"/>
    <row r="68" spans="1:6" s="415" customFormat="1" ht="18" customHeight="1">
      <c r="A68" s="416" t="s">
        <v>280</v>
      </c>
    </row>
    <row r="69" spans="1:6" s="415" customFormat="1" ht="18" customHeight="1">
      <c r="A69" s="416" t="s">
        <v>611</v>
      </c>
    </row>
    <row r="70" spans="1:6" s="415" customFormat="1" ht="18" customHeight="1">
      <c r="A70" s="416" t="s">
        <v>612</v>
      </c>
    </row>
    <row r="71" spans="1:6" s="415" customFormat="1" ht="18" customHeight="1">
      <c r="A71" s="416" t="str">
        <f>CONCATENATE("Elaboró: SSPC, Prevención y Readaptación Social; Ciudad de México, " &amp; LOWER(NextMes) &amp; " de " &amp;  CAnio &amp; ".")</f>
        <v>Elaboró: SSPC, Prevención y Readaptación Social; Ciudad de México, enero de 2023.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CAF9-8C34-4518-B2F7-801B9495901C}">
  <sheetPr>
    <tabColor theme="0" tint="-0.14999847407452621"/>
    <pageSetUpPr fitToPage="1"/>
  </sheetPr>
  <dimension ref="A1:IO55"/>
  <sheetViews>
    <sheetView view="pageBreakPreview" topLeftCell="A5" zoomScale="70" zoomScaleNormal="55" zoomScaleSheetLayoutView="70" workbookViewId="0">
      <selection activeCell="P33" sqref="P33"/>
    </sheetView>
  </sheetViews>
  <sheetFormatPr baseColWidth="10" defaultColWidth="11.42578125" defaultRowHeight="12.75"/>
  <cols>
    <col min="1" max="1" width="45.140625" style="329" customWidth="1"/>
    <col min="2" max="5" width="16.140625" style="329" customWidth="1"/>
    <col min="6" max="6" width="17.85546875" style="331" customWidth="1"/>
    <col min="7" max="7" width="14.85546875" style="331" customWidth="1"/>
    <col min="8" max="8" width="1.140625" style="331" customWidth="1"/>
    <col min="9" max="11" width="16.140625" style="329" customWidth="1"/>
    <col min="12" max="12" width="16.140625" style="330" customWidth="1"/>
    <col min="13" max="13" width="17.85546875" style="330" customWidth="1"/>
    <col min="14" max="14" width="14.85546875" style="331" customWidth="1"/>
    <col min="15" max="15" width="1.140625" style="329" customWidth="1"/>
    <col min="16" max="16" width="25.85546875" style="329" customWidth="1"/>
    <col min="17" max="17" width="12.85546875" style="332" hidden="1" customWidth="1"/>
    <col min="18" max="16384" width="11.42578125" style="332"/>
  </cols>
  <sheetData>
    <row r="1" spans="1:244" ht="28.5" customHeight="1">
      <c r="A1" s="621" t="s">
        <v>613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</row>
    <row r="2" spans="1:244" ht="42" customHeight="1">
      <c r="A2" s="622" t="str">
        <f>UPPER(P4&amp;" "&amp; P3)</f>
        <v>DICIEMBRE 2023</v>
      </c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</row>
    <row r="3" spans="1:244" ht="20.25" hidden="1">
      <c r="F3" s="329"/>
      <c r="G3" s="329"/>
      <c r="H3" s="329"/>
      <c r="N3" s="417" t="s">
        <v>614</v>
      </c>
      <c r="O3" s="418"/>
      <c r="P3" s="417">
        <v>2023</v>
      </c>
    </row>
    <row r="4" spans="1:244" ht="20.25" hidden="1">
      <c r="A4" s="334"/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5"/>
      <c r="M4" s="335"/>
      <c r="N4" s="419" t="s">
        <v>615</v>
      </c>
      <c r="O4" s="420"/>
      <c r="P4" s="421" t="s">
        <v>616</v>
      </c>
      <c r="Q4" s="393">
        <f>IF(CMes="Enero",1,IF(CMes="Febrero",2,IF(CMes="Marzo",3,IF(CMes="Abril",4,IF(CMes="Mayo",5,IF(CMes="Junio",6,IF(CMes="Julio",7,IF(CMes="Agosto",8,IF(CMes="Septiembre",9,IF(CMes="Octubre",10,IF(CMes="Noviembre",11,IF(CMes="Diciembre",12))))))))))))</f>
        <v>12</v>
      </c>
      <c r="R4" s="422" cm="1">
        <f t="array" ref="R4">_xlfn.IFS(CMes="Enero",1,CMes="Febrero",2,CMes="Marzo",3,CMes="Abril",4,CMes="Mayo",5, CMes="Junio",6,CMes="Julio",7,CMes="Agosto",8,CMes="Septiembre",9,CMes="Octubre",10,CMes="Noviembre",11,CMes="Diciembre",12)</f>
        <v>12</v>
      </c>
      <c r="S4" s="423">
        <f>$R$4+1</f>
        <v>13</v>
      </c>
      <c r="T4" s="422" t="str" cm="1">
        <f t="array" ref="T4">_xlfn.IFS(S4=1,"Enero",S4=2,"Febrero",S4=3,"Marzo",S4=4,"Abril",S4=5,"Mayo",S4=6,"Junio",S4=7,"Julio",S4=8,"Agosto",S4=9,"Septiembre",S4=10,"Octubre",S4=11,"Noviembre",S4=12,"Diciembre",S4=13,"Enero")</f>
        <v>Enero</v>
      </c>
      <c r="U4" s="336"/>
      <c r="V4" s="336"/>
    </row>
    <row r="5" spans="1:244" ht="50.1" customHeight="1">
      <c r="A5" s="334"/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5"/>
      <c r="M5" s="335"/>
      <c r="N5" s="334"/>
      <c r="O5" s="334"/>
      <c r="P5" s="334"/>
      <c r="Q5" s="336"/>
      <c r="R5" s="336"/>
      <c r="S5" s="336"/>
      <c r="T5" s="336"/>
      <c r="U5" s="336"/>
      <c r="V5" s="336"/>
    </row>
    <row r="6" spans="1:244" s="425" customFormat="1" ht="21.75" customHeight="1">
      <c r="A6" s="619" t="s">
        <v>594</v>
      </c>
      <c r="B6" s="624" t="s">
        <v>273</v>
      </c>
      <c r="C6" s="625"/>
      <c r="D6" s="625"/>
      <c r="E6" s="625"/>
      <c r="F6" s="625"/>
      <c r="G6" s="626"/>
      <c r="H6" s="387"/>
      <c r="I6" s="624" t="s">
        <v>274</v>
      </c>
      <c r="J6" s="625"/>
      <c r="K6" s="625"/>
      <c r="L6" s="625"/>
      <c r="M6" s="625"/>
      <c r="N6" s="626"/>
      <c r="O6" s="388"/>
      <c r="P6" s="606" t="s">
        <v>90</v>
      </c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  <c r="BY6" s="424"/>
      <c r="BZ6" s="424"/>
      <c r="CA6" s="424"/>
      <c r="CB6" s="424"/>
      <c r="CC6" s="424"/>
      <c r="CD6" s="424"/>
      <c r="CE6" s="424"/>
      <c r="CF6" s="424"/>
      <c r="CG6" s="424"/>
      <c r="CH6" s="424"/>
      <c r="CI6" s="424"/>
      <c r="CJ6" s="424"/>
      <c r="CK6" s="424"/>
      <c r="CL6" s="424"/>
      <c r="CM6" s="424"/>
      <c r="CN6" s="424"/>
      <c r="CO6" s="424"/>
      <c r="CP6" s="424"/>
      <c r="CQ6" s="424"/>
      <c r="CR6" s="424"/>
      <c r="CS6" s="424"/>
      <c r="CT6" s="424"/>
      <c r="CU6" s="424"/>
      <c r="CV6" s="424"/>
      <c r="CW6" s="424"/>
      <c r="CX6" s="424"/>
      <c r="CY6" s="424"/>
      <c r="CZ6" s="424"/>
      <c r="DA6" s="424"/>
      <c r="DB6" s="424"/>
      <c r="DC6" s="424"/>
      <c r="DD6" s="424"/>
      <c r="DE6" s="424"/>
      <c r="DF6" s="424"/>
      <c r="DG6" s="424"/>
      <c r="DH6" s="424"/>
      <c r="DI6" s="424"/>
      <c r="DJ6" s="424"/>
      <c r="DK6" s="424"/>
      <c r="DL6" s="424"/>
      <c r="DM6" s="424"/>
      <c r="DN6" s="424"/>
      <c r="DO6" s="424"/>
      <c r="DP6" s="424"/>
      <c r="DQ6" s="424"/>
      <c r="DR6" s="424"/>
      <c r="DS6" s="424"/>
      <c r="DT6" s="424"/>
      <c r="DU6" s="424"/>
      <c r="DV6" s="424"/>
      <c r="DW6" s="424"/>
      <c r="DX6" s="424"/>
      <c r="DY6" s="424"/>
      <c r="DZ6" s="424"/>
      <c r="EA6" s="424"/>
      <c r="EB6" s="424"/>
      <c r="EC6" s="424"/>
      <c r="ED6" s="424"/>
      <c r="EE6" s="424"/>
      <c r="EF6" s="424"/>
      <c r="EG6" s="424"/>
      <c r="EH6" s="424"/>
      <c r="EI6" s="424"/>
      <c r="EJ6" s="424"/>
      <c r="EK6" s="424"/>
      <c r="EL6" s="424"/>
      <c r="EM6" s="424"/>
      <c r="EN6" s="424"/>
      <c r="EO6" s="424"/>
      <c r="EP6" s="424"/>
      <c r="EQ6" s="424"/>
      <c r="ER6" s="424"/>
      <c r="ES6" s="424"/>
      <c r="ET6" s="424"/>
      <c r="EU6" s="424"/>
      <c r="EV6" s="424"/>
      <c r="EW6" s="424"/>
      <c r="EX6" s="424"/>
      <c r="EY6" s="424"/>
      <c r="EZ6" s="424"/>
      <c r="FA6" s="424"/>
      <c r="FB6" s="424"/>
      <c r="FC6" s="424"/>
      <c r="FD6" s="424"/>
      <c r="FE6" s="424"/>
      <c r="FF6" s="424"/>
      <c r="FG6" s="424"/>
      <c r="FH6" s="424"/>
      <c r="FI6" s="424"/>
      <c r="FJ6" s="424"/>
      <c r="FK6" s="424"/>
      <c r="FL6" s="424"/>
      <c r="FM6" s="424"/>
      <c r="FN6" s="424"/>
      <c r="FO6" s="424"/>
      <c r="FP6" s="424"/>
      <c r="FQ6" s="424"/>
      <c r="FR6" s="424"/>
      <c r="FS6" s="424"/>
      <c r="FT6" s="424"/>
      <c r="FU6" s="424"/>
      <c r="FV6" s="424"/>
      <c r="FW6" s="424"/>
      <c r="FX6" s="424"/>
      <c r="FY6" s="424"/>
      <c r="FZ6" s="424"/>
      <c r="GA6" s="424"/>
      <c r="GB6" s="424"/>
      <c r="GC6" s="424"/>
      <c r="GD6" s="424"/>
      <c r="GE6" s="424"/>
      <c r="GF6" s="424"/>
      <c r="GG6" s="424"/>
      <c r="GH6" s="424"/>
      <c r="GI6" s="424"/>
      <c r="GJ6" s="424"/>
      <c r="GK6" s="424"/>
      <c r="GL6" s="424"/>
      <c r="GM6" s="424"/>
      <c r="GN6" s="424"/>
      <c r="GO6" s="424"/>
      <c r="GP6" s="424"/>
      <c r="GQ6" s="424"/>
      <c r="GR6" s="424"/>
      <c r="GS6" s="424"/>
      <c r="GT6" s="424"/>
      <c r="GU6" s="424"/>
      <c r="GV6" s="424"/>
      <c r="GW6" s="424"/>
      <c r="GX6" s="424"/>
      <c r="GY6" s="424"/>
      <c r="GZ6" s="424"/>
      <c r="HA6" s="424"/>
      <c r="HB6" s="424"/>
      <c r="HC6" s="424"/>
      <c r="HD6" s="424"/>
      <c r="HE6" s="424"/>
      <c r="HF6" s="424"/>
      <c r="HG6" s="424"/>
      <c r="HH6" s="424"/>
      <c r="HI6" s="424"/>
      <c r="HJ6" s="424"/>
      <c r="HK6" s="424"/>
      <c r="HL6" s="424"/>
      <c r="HM6" s="424"/>
      <c r="HN6" s="424"/>
      <c r="HO6" s="424"/>
      <c r="HP6" s="424"/>
      <c r="HQ6" s="424"/>
      <c r="HR6" s="424"/>
      <c r="HS6" s="424"/>
      <c r="HT6" s="424"/>
      <c r="HU6" s="424"/>
      <c r="HV6" s="424"/>
      <c r="HW6" s="424"/>
      <c r="HX6" s="424"/>
      <c r="HY6" s="424"/>
      <c r="HZ6" s="424"/>
      <c r="IA6" s="424"/>
      <c r="IB6" s="424"/>
      <c r="IC6" s="424"/>
      <c r="ID6" s="424"/>
      <c r="IE6" s="424"/>
      <c r="IF6" s="424"/>
      <c r="IG6" s="424"/>
      <c r="IH6" s="424"/>
      <c r="II6" s="424"/>
      <c r="IJ6" s="424"/>
    </row>
    <row r="7" spans="1:244" s="425" customFormat="1" ht="40.35" customHeight="1">
      <c r="A7" s="623"/>
      <c r="B7" s="617" t="s">
        <v>282</v>
      </c>
      <c r="C7" s="618"/>
      <c r="D7" s="617" t="s">
        <v>283</v>
      </c>
      <c r="E7" s="618"/>
      <c r="F7" s="619" t="s">
        <v>195</v>
      </c>
      <c r="G7" s="619" t="s">
        <v>589</v>
      </c>
      <c r="H7" s="387"/>
      <c r="I7" s="617" t="s">
        <v>282</v>
      </c>
      <c r="J7" s="618"/>
      <c r="K7" s="617" t="s">
        <v>283</v>
      </c>
      <c r="L7" s="618"/>
      <c r="M7" s="619" t="s">
        <v>195</v>
      </c>
      <c r="N7" s="619" t="s">
        <v>589</v>
      </c>
      <c r="O7" s="388"/>
      <c r="P7" s="610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B7" s="424"/>
      <c r="BC7" s="424"/>
      <c r="BD7" s="424"/>
      <c r="BE7" s="424"/>
      <c r="BF7" s="424"/>
      <c r="BG7" s="424"/>
      <c r="BH7" s="424"/>
      <c r="BI7" s="424"/>
      <c r="BJ7" s="424"/>
      <c r="BK7" s="424"/>
      <c r="BL7" s="424"/>
      <c r="BM7" s="424"/>
      <c r="BN7" s="424"/>
      <c r="BO7" s="424"/>
      <c r="BP7" s="424"/>
      <c r="BQ7" s="424"/>
      <c r="BR7" s="424"/>
      <c r="BS7" s="424"/>
      <c r="BT7" s="424"/>
      <c r="BU7" s="424"/>
      <c r="BV7" s="424"/>
      <c r="BW7" s="424"/>
      <c r="BX7" s="424"/>
      <c r="BY7" s="424"/>
      <c r="BZ7" s="424"/>
      <c r="CA7" s="424"/>
      <c r="CB7" s="424"/>
      <c r="CC7" s="424"/>
      <c r="CD7" s="424"/>
      <c r="CE7" s="424"/>
      <c r="CF7" s="424"/>
      <c r="CG7" s="424"/>
      <c r="CH7" s="424"/>
      <c r="CI7" s="424"/>
      <c r="CJ7" s="424"/>
      <c r="CK7" s="424"/>
      <c r="CL7" s="424"/>
      <c r="CM7" s="424"/>
      <c r="CN7" s="424"/>
      <c r="CO7" s="424"/>
      <c r="CP7" s="424"/>
      <c r="CQ7" s="424"/>
      <c r="CR7" s="424"/>
      <c r="CS7" s="424"/>
      <c r="CT7" s="424"/>
      <c r="CU7" s="424"/>
      <c r="CV7" s="424"/>
      <c r="CW7" s="424"/>
      <c r="CX7" s="424"/>
      <c r="CY7" s="424"/>
      <c r="CZ7" s="424"/>
      <c r="DA7" s="424"/>
      <c r="DB7" s="424"/>
      <c r="DC7" s="424"/>
      <c r="DD7" s="424"/>
      <c r="DE7" s="424"/>
      <c r="DF7" s="424"/>
      <c r="DG7" s="424"/>
      <c r="DH7" s="424"/>
      <c r="DI7" s="424"/>
      <c r="DJ7" s="424"/>
      <c r="DK7" s="424"/>
      <c r="DL7" s="424"/>
      <c r="DM7" s="424"/>
      <c r="DN7" s="424"/>
      <c r="DO7" s="424"/>
      <c r="DP7" s="424"/>
      <c r="DQ7" s="424"/>
      <c r="DR7" s="424"/>
      <c r="DS7" s="424"/>
      <c r="DT7" s="424"/>
      <c r="DU7" s="424"/>
      <c r="DV7" s="424"/>
      <c r="DW7" s="424"/>
      <c r="DX7" s="424"/>
      <c r="DY7" s="424"/>
      <c r="DZ7" s="424"/>
      <c r="EA7" s="424"/>
      <c r="EB7" s="424"/>
      <c r="EC7" s="424"/>
      <c r="ED7" s="424"/>
      <c r="EE7" s="424"/>
      <c r="EF7" s="424"/>
      <c r="EG7" s="424"/>
      <c r="EH7" s="424"/>
      <c r="EI7" s="424"/>
      <c r="EJ7" s="424"/>
      <c r="EK7" s="424"/>
      <c r="EL7" s="424"/>
      <c r="EM7" s="424"/>
      <c r="EN7" s="424"/>
      <c r="EO7" s="424"/>
      <c r="EP7" s="424"/>
      <c r="EQ7" s="424"/>
      <c r="ER7" s="424"/>
      <c r="ES7" s="424"/>
      <c r="ET7" s="424"/>
      <c r="EU7" s="424"/>
      <c r="EV7" s="424"/>
      <c r="EW7" s="424"/>
      <c r="EX7" s="424"/>
      <c r="EY7" s="424"/>
      <c r="EZ7" s="424"/>
      <c r="FA7" s="424"/>
      <c r="FB7" s="424"/>
      <c r="FC7" s="424"/>
      <c r="FD7" s="424"/>
      <c r="FE7" s="424"/>
      <c r="FF7" s="424"/>
      <c r="FG7" s="424"/>
      <c r="FH7" s="424"/>
      <c r="FI7" s="424"/>
      <c r="FJ7" s="424"/>
      <c r="FK7" s="424"/>
      <c r="FL7" s="424"/>
      <c r="FM7" s="424"/>
      <c r="FN7" s="424"/>
      <c r="FO7" s="424"/>
      <c r="FP7" s="424"/>
      <c r="FQ7" s="424"/>
      <c r="FR7" s="424"/>
      <c r="FS7" s="424"/>
      <c r="FT7" s="424"/>
      <c r="FU7" s="424"/>
      <c r="FV7" s="424"/>
      <c r="FW7" s="424"/>
      <c r="FX7" s="424"/>
      <c r="FY7" s="424"/>
      <c r="FZ7" s="424"/>
      <c r="GA7" s="424"/>
      <c r="GB7" s="424"/>
      <c r="GC7" s="424"/>
      <c r="GD7" s="424"/>
      <c r="GE7" s="424"/>
      <c r="GF7" s="424"/>
      <c r="GG7" s="424"/>
      <c r="GH7" s="424"/>
      <c r="GI7" s="424"/>
      <c r="GJ7" s="424"/>
      <c r="GK7" s="424"/>
      <c r="GL7" s="424"/>
      <c r="GM7" s="424"/>
      <c r="GN7" s="424"/>
      <c r="GO7" s="424"/>
      <c r="GP7" s="424"/>
      <c r="GQ7" s="424"/>
      <c r="GR7" s="424"/>
      <c r="GS7" s="424"/>
      <c r="GT7" s="424"/>
      <c r="GU7" s="424"/>
      <c r="GV7" s="424"/>
      <c r="GW7" s="424"/>
      <c r="GX7" s="424"/>
      <c r="GY7" s="424"/>
      <c r="GZ7" s="424"/>
      <c r="HA7" s="424"/>
      <c r="HB7" s="424"/>
      <c r="HC7" s="424"/>
      <c r="HD7" s="424"/>
      <c r="HE7" s="424"/>
      <c r="HF7" s="424"/>
      <c r="HG7" s="424"/>
      <c r="HH7" s="424"/>
      <c r="HI7" s="424"/>
      <c r="HJ7" s="424"/>
      <c r="HK7" s="424"/>
      <c r="HL7" s="424"/>
      <c r="HM7" s="424"/>
      <c r="HN7" s="424"/>
      <c r="HO7" s="424"/>
      <c r="HP7" s="424"/>
      <c r="HQ7" s="424"/>
      <c r="HR7" s="424"/>
      <c r="HS7" s="424"/>
      <c r="HT7" s="424"/>
      <c r="HU7" s="424"/>
      <c r="HV7" s="424"/>
      <c r="HW7" s="424"/>
      <c r="HX7" s="424"/>
      <c r="HY7" s="424"/>
      <c r="HZ7" s="424"/>
      <c r="IA7" s="424"/>
      <c r="IB7" s="424"/>
      <c r="IC7" s="424"/>
      <c r="ID7" s="424"/>
      <c r="IE7" s="424"/>
      <c r="IF7" s="424"/>
      <c r="IG7" s="424"/>
      <c r="IH7" s="424"/>
      <c r="II7" s="424"/>
      <c r="IJ7" s="424"/>
    </row>
    <row r="8" spans="1:244" s="425" customFormat="1" ht="21.75" customHeight="1">
      <c r="A8" s="620"/>
      <c r="B8" s="386" t="s">
        <v>276</v>
      </c>
      <c r="C8" s="386" t="s">
        <v>277</v>
      </c>
      <c r="D8" s="386" t="s">
        <v>276</v>
      </c>
      <c r="E8" s="386" t="s">
        <v>277</v>
      </c>
      <c r="F8" s="620"/>
      <c r="G8" s="620"/>
      <c r="H8" s="387"/>
      <c r="I8" s="386" t="s">
        <v>276</v>
      </c>
      <c r="J8" s="386" t="s">
        <v>277</v>
      </c>
      <c r="K8" s="386" t="s">
        <v>276</v>
      </c>
      <c r="L8" s="386" t="s">
        <v>277</v>
      </c>
      <c r="M8" s="620"/>
      <c r="N8" s="620"/>
      <c r="O8" s="389"/>
      <c r="P8" s="610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424"/>
      <c r="AI8" s="424"/>
      <c r="AJ8" s="424"/>
      <c r="AK8" s="424"/>
      <c r="AL8" s="424"/>
      <c r="AM8" s="424"/>
      <c r="AN8" s="424"/>
      <c r="AO8" s="424"/>
      <c r="AP8" s="424"/>
      <c r="AQ8" s="424"/>
      <c r="AR8" s="424"/>
      <c r="AS8" s="424"/>
      <c r="AT8" s="424"/>
      <c r="AU8" s="424"/>
      <c r="AV8" s="424"/>
      <c r="AW8" s="424"/>
      <c r="AX8" s="424"/>
      <c r="AY8" s="424"/>
      <c r="AZ8" s="424"/>
      <c r="BA8" s="424"/>
      <c r="BB8" s="424"/>
      <c r="BC8" s="424"/>
      <c r="BD8" s="424"/>
      <c r="BE8" s="424"/>
      <c r="BF8" s="424"/>
      <c r="BG8" s="424"/>
      <c r="BH8" s="424"/>
      <c r="BI8" s="424"/>
      <c r="BJ8" s="424"/>
      <c r="BK8" s="424"/>
      <c r="BL8" s="424"/>
      <c r="BM8" s="424"/>
      <c r="BN8" s="424"/>
      <c r="BO8" s="424"/>
      <c r="BP8" s="424"/>
      <c r="BQ8" s="424"/>
      <c r="BR8" s="424"/>
      <c r="BS8" s="424"/>
      <c r="BT8" s="424"/>
      <c r="BU8" s="424"/>
      <c r="BV8" s="424"/>
      <c r="BW8" s="424"/>
      <c r="BX8" s="424"/>
      <c r="BY8" s="424"/>
      <c r="BZ8" s="424"/>
      <c r="CA8" s="424"/>
      <c r="CB8" s="424"/>
      <c r="CC8" s="424"/>
      <c r="CD8" s="424"/>
      <c r="CE8" s="424"/>
      <c r="CF8" s="424"/>
      <c r="CG8" s="424"/>
      <c r="CH8" s="424"/>
      <c r="CI8" s="424"/>
      <c r="CJ8" s="424"/>
      <c r="CK8" s="424"/>
      <c r="CL8" s="424"/>
      <c r="CM8" s="424"/>
      <c r="CN8" s="424"/>
      <c r="CO8" s="424"/>
      <c r="CP8" s="424"/>
      <c r="CQ8" s="424"/>
      <c r="CR8" s="424"/>
      <c r="CS8" s="424"/>
      <c r="CT8" s="424"/>
      <c r="CU8" s="424"/>
      <c r="CV8" s="424"/>
      <c r="CW8" s="424"/>
      <c r="CX8" s="424"/>
      <c r="CY8" s="424"/>
      <c r="CZ8" s="424"/>
      <c r="DA8" s="424"/>
      <c r="DB8" s="424"/>
      <c r="DC8" s="424"/>
      <c r="DD8" s="424"/>
      <c r="DE8" s="424"/>
      <c r="DF8" s="424"/>
      <c r="DG8" s="424"/>
      <c r="DH8" s="424"/>
      <c r="DI8" s="424"/>
      <c r="DJ8" s="424"/>
      <c r="DK8" s="424"/>
      <c r="DL8" s="424"/>
      <c r="DM8" s="424"/>
      <c r="DN8" s="424"/>
      <c r="DO8" s="424"/>
      <c r="DP8" s="424"/>
      <c r="DQ8" s="424"/>
      <c r="DR8" s="424"/>
      <c r="DS8" s="424"/>
      <c r="DT8" s="424"/>
      <c r="DU8" s="424"/>
      <c r="DV8" s="424"/>
      <c r="DW8" s="424"/>
      <c r="DX8" s="424"/>
      <c r="DY8" s="424"/>
      <c r="DZ8" s="424"/>
      <c r="EA8" s="424"/>
      <c r="EB8" s="424"/>
      <c r="EC8" s="424"/>
      <c r="ED8" s="424"/>
      <c r="EE8" s="424"/>
      <c r="EF8" s="424"/>
      <c r="EG8" s="424"/>
      <c r="EH8" s="424"/>
      <c r="EI8" s="424"/>
      <c r="EJ8" s="424"/>
      <c r="EK8" s="424"/>
      <c r="EL8" s="424"/>
      <c r="EM8" s="424"/>
      <c r="EN8" s="424"/>
      <c r="EO8" s="424"/>
      <c r="EP8" s="424"/>
      <c r="EQ8" s="424"/>
      <c r="ER8" s="424"/>
      <c r="ES8" s="424"/>
      <c r="ET8" s="424"/>
      <c r="EU8" s="424"/>
      <c r="EV8" s="424"/>
      <c r="EW8" s="424"/>
      <c r="EX8" s="424"/>
      <c r="EY8" s="424"/>
      <c r="EZ8" s="424"/>
      <c r="FA8" s="424"/>
      <c r="FB8" s="424"/>
      <c r="FC8" s="424"/>
      <c r="FD8" s="424"/>
      <c r="FE8" s="424"/>
      <c r="FF8" s="424"/>
      <c r="FG8" s="424"/>
      <c r="FH8" s="424"/>
      <c r="FI8" s="424"/>
      <c r="FJ8" s="424"/>
      <c r="FK8" s="424"/>
      <c r="FL8" s="424"/>
      <c r="FM8" s="424"/>
      <c r="FN8" s="424"/>
      <c r="FO8" s="424"/>
      <c r="FP8" s="424"/>
      <c r="FQ8" s="424"/>
      <c r="FR8" s="424"/>
      <c r="FS8" s="424"/>
      <c r="FT8" s="424"/>
      <c r="FU8" s="424"/>
      <c r="FV8" s="424"/>
      <c r="FW8" s="424"/>
      <c r="FX8" s="424"/>
      <c r="FY8" s="424"/>
      <c r="FZ8" s="424"/>
      <c r="GA8" s="424"/>
      <c r="GB8" s="424"/>
      <c r="GC8" s="424"/>
      <c r="GD8" s="424"/>
      <c r="GE8" s="424"/>
      <c r="GF8" s="424"/>
      <c r="GG8" s="424"/>
      <c r="GH8" s="424"/>
      <c r="GI8" s="424"/>
      <c r="GJ8" s="424"/>
      <c r="GK8" s="424"/>
      <c r="GL8" s="424"/>
      <c r="GM8" s="424"/>
      <c r="GN8" s="424"/>
      <c r="GO8" s="424"/>
      <c r="GP8" s="424"/>
      <c r="GQ8" s="424"/>
      <c r="GR8" s="424"/>
      <c r="GS8" s="424"/>
      <c r="GT8" s="424"/>
      <c r="GU8" s="424"/>
      <c r="GV8" s="424"/>
      <c r="GW8" s="424"/>
      <c r="GX8" s="424"/>
      <c r="GY8" s="424"/>
      <c r="GZ8" s="424"/>
      <c r="HA8" s="424"/>
      <c r="HB8" s="424"/>
      <c r="HC8" s="424"/>
      <c r="HD8" s="424"/>
      <c r="HE8" s="424"/>
      <c r="HF8" s="424"/>
      <c r="HG8" s="424"/>
      <c r="HH8" s="424"/>
      <c r="HI8" s="424"/>
      <c r="HJ8" s="424"/>
      <c r="HK8" s="424"/>
      <c r="HL8" s="424"/>
      <c r="HM8" s="424"/>
      <c r="HN8" s="424"/>
      <c r="HO8" s="424"/>
      <c r="HP8" s="424"/>
      <c r="HQ8" s="424"/>
      <c r="HR8" s="424"/>
      <c r="HS8" s="424"/>
      <c r="HT8" s="424"/>
      <c r="HU8" s="424"/>
      <c r="HV8" s="424"/>
      <c r="HW8" s="424"/>
      <c r="HX8" s="424"/>
      <c r="HY8" s="424"/>
      <c r="HZ8" s="424"/>
      <c r="IA8" s="424"/>
      <c r="IB8" s="424"/>
      <c r="IC8" s="424"/>
      <c r="ID8" s="424"/>
      <c r="IE8" s="424"/>
      <c r="IF8" s="424"/>
      <c r="IG8" s="424"/>
      <c r="IH8" s="424"/>
      <c r="II8" s="424"/>
      <c r="IJ8" s="424"/>
    </row>
    <row r="9" spans="1:244" ht="8.25" customHeight="1">
      <c r="A9" s="340"/>
      <c r="B9" s="340"/>
      <c r="C9" s="341"/>
      <c r="D9" s="341"/>
      <c r="E9" s="341"/>
      <c r="F9" s="341"/>
      <c r="G9" s="341"/>
      <c r="H9" s="342"/>
      <c r="I9" s="341"/>
      <c r="J9" s="341"/>
      <c r="K9" s="341"/>
      <c r="L9" s="341"/>
      <c r="M9" s="341"/>
      <c r="N9" s="341"/>
      <c r="O9" s="341"/>
      <c r="P9" s="341"/>
      <c r="Q9" s="343"/>
      <c r="R9" s="343"/>
      <c r="S9" s="343"/>
      <c r="T9" s="343"/>
      <c r="U9" s="343"/>
      <c r="V9" s="343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344"/>
      <c r="AW9" s="344"/>
      <c r="AX9" s="344"/>
      <c r="AY9" s="344"/>
      <c r="AZ9" s="344"/>
      <c r="BA9" s="344"/>
      <c r="BB9" s="344"/>
      <c r="BC9" s="344"/>
      <c r="BD9" s="344"/>
      <c r="BE9" s="344"/>
      <c r="BF9" s="344"/>
      <c r="BG9" s="344"/>
      <c r="BH9" s="344"/>
      <c r="BI9" s="344"/>
      <c r="BJ9" s="344"/>
      <c r="BK9" s="344"/>
      <c r="BL9" s="344"/>
      <c r="BM9" s="344"/>
      <c r="BN9" s="344"/>
      <c r="BO9" s="344"/>
      <c r="BP9" s="344"/>
      <c r="BQ9" s="344"/>
      <c r="BR9" s="344"/>
      <c r="BS9" s="344"/>
      <c r="BT9" s="344"/>
      <c r="BU9" s="344"/>
      <c r="BV9" s="344"/>
      <c r="BW9" s="344"/>
      <c r="BX9" s="344"/>
      <c r="BY9" s="344"/>
      <c r="BZ9" s="344"/>
      <c r="CA9" s="344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344"/>
      <c r="CO9" s="344"/>
      <c r="CP9" s="344"/>
      <c r="CQ9" s="344"/>
      <c r="CR9" s="344"/>
      <c r="CS9" s="344"/>
      <c r="CT9" s="344"/>
      <c r="CU9" s="344"/>
      <c r="CV9" s="344"/>
      <c r="CW9" s="344"/>
      <c r="CX9" s="344"/>
      <c r="CY9" s="344"/>
      <c r="CZ9" s="344"/>
      <c r="DA9" s="344"/>
      <c r="DB9" s="344"/>
      <c r="DC9" s="344"/>
      <c r="DD9" s="344"/>
      <c r="DE9" s="344"/>
      <c r="DF9" s="344"/>
      <c r="DG9" s="344"/>
      <c r="DH9" s="344"/>
      <c r="DI9" s="344"/>
      <c r="DJ9" s="344"/>
      <c r="DK9" s="344"/>
      <c r="DL9" s="344"/>
      <c r="DM9" s="344"/>
      <c r="DN9" s="344"/>
      <c r="DO9" s="344"/>
      <c r="DP9" s="344"/>
      <c r="DQ9" s="344"/>
      <c r="DR9" s="344"/>
      <c r="DS9" s="344"/>
      <c r="DT9" s="344"/>
      <c r="DU9" s="344"/>
      <c r="DV9" s="344"/>
      <c r="DW9" s="344"/>
      <c r="DX9" s="344"/>
      <c r="DY9" s="344"/>
      <c r="DZ9" s="344"/>
      <c r="EA9" s="344"/>
      <c r="EB9" s="344"/>
      <c r="EC9" s="344"/>
      <c r="ED9" s="344"/>
      <c r="EE9" s="344"/>
      <c r="EF9" s="344"/>
      <c r="EG9" s="344"/>
      <c r="EH9" s="344"/>
      <c r="EI9" s="344"/>
      <c r="EJ9" s="344"/>
      <c r="EK9" s="344"/>
      <c r="EL9" s="344"/>
      <c r="EM9" s="344"/>
      <c r="EN9" s="344"/>
      <c r="EO9" s="344"/>
      <c r="EP9" s="344"/>
      <c r="EQ9" s="344"/>
      <c r="ER9" s="344"/>
      <c r="ES9" s="344"/>
      <c r="ET9" s="344"/>
      <c r="EU9" s="344"/>
      <c r="EV9" s="344"/>
      <c r="EW9" s="344"/>
      <c r="EX9" s="344"/>
      <c r="EY9" s="344"/>
      <c r="EZ9" s="344"/>
      <c r="FA9" s="344"/>
      <c r="FB9" s="344"/>
      <c r="FC9" s="344"/>
      <c r="FD9" s="344"/>
      <c r="FE9" s="344"/>
      <c r="FF9" s="344"/>
      <c r="FG9" s="344"/>
      <c r="FH9" s="344"/>
      <c r="FI9" s="344"/>
      <c r="FJ9" s="344"/>
      <c r="FK9" s="344"/>
      <c r="FL9" s="344"/>
      <c r="FM9" s="344"/>
      <c r="FN9" s="344"/>
      <c r="FO9" s="344"/>
      <c r="FP9" s="344"/>
      <c r="FQ9" s="344"/>
      <c r="FR9" s="344"/>
      <c r="FS9" s="344"/>
      <c r="FT9" s="344"/>
      <c r="FU9" s="344"/>
      <c r="FV9" s="344"/>
      <c r="FW9" s="344"/>
      <c r="FX9" s="344"/>
      <c r="FY9" s="344"/>
      <c r="FZ9" s="344"/>
      <c r="GA9" s="344"/>
      <c r="GB9" s="344"/>
      <c r="GC9" s="344"/>
      <c r="GD9" s="344"/>
      <c r="GE9" s="344"/>
      <c r="GF9" s="344"/>
      <c r="GG9" s="344"/>
      <c r="GH9" s="344"/>
      <c r="GI9" s="344"/>
      <c r="GJ9" s="344"/>
      <c r="GK9" s="344"/>
      <c r="GL9" s="344"/>
      <c r="GM9" s="344"/>
      <c r="GN9" s="344"/>
      <c r="GO9" s="344"/>
      <c r="GP9" s="344"/>
      <c r="GQ9" s="344"/>
      <c r="GR9" s="344"/>
      <c r="GS9" s="344"/>
      <c r="GT9" s="344"/>
      <c r="GU9" s="344"/>
      <c r="GV9" s="344"/>
      <c r="GW9" s="344"/>
      <c r="GX9" s="344"/>
      <c r="GY9" s="344"/>
      <c r="GZ9" s="344"/>
      <c r="HA9" s="344"/>
      <c r="HB9" s="344"/>
      <c r="HC9" s="344"/>
      <c r="HD9" s="344"/>
      <c r="HE9" s="344"/>
      <c r="HF9" s="344"/>
      <c r="HG9" s="344"/>
      <c r="HH9" s="344"/>
      <c r="HI9" s="344"/>
      <c r="HJ9" s="344"/>
      <c r="HK9" s="344"/>
      <c r="HL9" s="344"/>
      <c r="HM9" s="344"/>
      <c r="HN9" s="344"/>
      <c r="HO9" s="344"/>
      <c r="HP9" s="344"/>
      <c r="HQ9" s="344"/>
      <c r="HR9" s="344"/>
      <c r="HS9" s="344"/>
      <c r="HT9" s="344"/>
      <c r="HU9" s="344"/>
      <c r="HV9" s="344"/>
      <c r="HW9" s="344"/>
      <c r="HX9" s="344"/>
      <c r="HY9" s="344"/>
      <c r="HZ9" s="344"/>
      <c r="IA9" s="344"/>
      <c r="IB9" s="344"/>
      <c r="IC9" s="344"/>
      <c r="ID9" s="344"/>
      <c r="IE9" s="344"/>
      <c r="IF9" s="344"/>
      <c r="IG9" s="344"/>
      <c r="IH9" s="344"/>
      <c r="II9" s="344"/>
      <c r="IJ9" s="344"/>
    </row>
    <row r="10" spans="1:244" s="427" customFormat="1" ht="50.1" customHeight="1">
      <c r="A10" s="426" t="s">
        <v>595</v>
      </c>
      <c r="B10" s="384">
        <v>0</v>
      </c>
      <c r="C10" s="384">
        <v>174</v>
      </c>
      <c r="D10" s="384">
        <v>0</v>
      </c>
      <c r="E10" s="384">
        <v>307</v>
      </c>
      <c r="F10" s="347">
        <v>481</v>
      </c>
      <c r="G10" s="346">
        <v>84.982332155477039</v>
      </c>
      <c r="H10" s="348"/>
      <c r="I10" s="384">
        <v>0</v>
      </c>
      <c r="J10" s="384">
        <v>34</v>
      </c>
      <c r="K10" s="384">
        <v>0</v>
      </c>
      <c r="L10" s="384">
        <v>51</v>
      </c>
      <c r="M10" s="347">
        <v>85</v>
      </c>
      <c r="N10" s="346">
        <v>15.017667844522968</v>
      </c>
      <c r="O10" s="349"/>
      <c r="P10" s="347">
        <v>566</v>
      </c>
    </row>
    <row r="11" spans="1:244" s="427" customFormat="1" ht="50.1" customHeight="1">
      <c r="A11" s="426" t="s">
        <v>596</v>
      </c>
      <c r="B11" s="384">
        <v>358</v>
      </c>
      <c r="C11" s="384">
        <v>0</v>
      </c>
      <c r="D11" s="384">
        <v>585</v>
      </c>
      <c r="E11" s="384">
        <v>0</v>
      </c>
      <c r="F11" s="347">
        <v>943</v>
      </c>
      <c r="G11" s="346">
        <v>89.980916030534345</v>
      </c>
      <c r="H11" s="348"/>
      <c r="I11" s="384">
        <v>54</v>
      </c>
      <c r="J11" s="384">
        <v>0</v>
      </c>
      <c r="K11" s="384">
        <v>51</v>
      </c>
      <c r="L11" s="384">
        <v>0</v>
      </c>
      <c r="M11" s="347">
        <v>105</v>
      </c>
      <c r="N11" s="346">
        <v>10.019083969465649</v>
      </c>
      <c r="O11" s="349"/>
      <c r="P11" s="347">
        <v>1048</v>
      </c>
    </row>
    <row r="12" spans="1:244" s="427" customFormat="1" ht="50.1" customHeight="1">
      <c r="A12" s="426" t="s">
        <v>597</v>
      </c>
      <c r="B12" s="384">
        <v>172</v>
      </c>
      <c r="C12" s="384">
        <v>224</v>
      </c>
      <c r="D12" s="384">
        <v>393</v>
      </c>
      <c r="E12" s="384">
        <v>601</v>
      </c>
      <c r="F12" s="347">
        <v>1390</v>
      </c>
      <c r="G12" s="346">
        <v>90.08425145819831</v>
      </c>
      <c r="H12" s="348"/>
      <c r="I12" s="384">
        <v>31</v>
      </c>
      <c r="J12" s="384">
        <v>36</v>
      </c>
      <c r="K12" s="384">
        <v>28</v>
      </c>
      <c r="L12" s="384">
        <v>58</v>
      </c>
      <c r="M12" s="347">
        <v>153</v>
      </c>
      <c r="N12" s="346">
        <v>9.9157485418016851</v>
      </c>
      <c r="O12" s="349"/>
      <c r="P12" s="347">
        <v>1543</v>
      </c>
    </row>
    <row r="13" spans="1:244" s="427" customFormat="1" ht="50.1" customHeight="1">
      <c r="A13" s="426" t="s">
        <v>598</v>
      </c>
      <c r="B13" s="384">
        <v>15</v>
      </c>
      <c r="C13" s="384">
        <v>4</v>
      </c>
      <c r="D13" s="384">
        <v>53</v>
      </c>
      <c r="E13" s="384">
        <v>20</v>
      </c>
      <c r="F13" s="347">
        <v>92</v>
      </c>
      <c r="G13" s="346">
        <v>89.320388349514559</v>
      </c>
      <c r="H13" s="348"/>
      <c r="I13" s="384">
        <v>2</v>
      </c>
      <c r="J13" s="384">
        <v>0</v>
      </c>
      <c r="K13" s="384">
        <v>5</v>
      </c>
      <c r="L13" s="384">
        <v>4</v>
      </c>
      <c r="M13" s="347">
        <v>11</v>
      </c>
      <c r="N13" s="346">
        <v>10.679611650485437</v>
      </c>
      <c r="O13" s="349"/>
      <c r="P13" s="347">
        <v>103</v>
      </c>
    </row>
    <row r="14" spans="1:244" s="427" customFormat="1" ht="50.1" customHeight="1">
      <c r="A14" s="426" t="s">
        <v>599</v>
      </c>
      <c r="B14" s="384">
        <v>17</v>
      </c>
      <c r="C14" s="384">
        <v>2</v>
      </c>
      <c r="D14" s="384">
        <v>17</v>
      </c>
      <c r="E14" s="384">
        <v>1</v>
      </c>
      <c r="F14" s="347">
        <v>37</v>
      </c>
      <c r="G14" s="346">
        <v>86.04651162790698</v>
      </c>
      <c r="H14" s="348"/>
      <c r="I14" s="384">
        <v>2</v>
      </c>
      <c r="J14" s="384">
        <v>1</v>
      </c>
      <c r="K14" s="384">
        <v>1</v>
      </c>
      <c r="L14" s="384">
        <v>2</v>
      </c>
      <c r="M14" s="347">
        <v>6</v>
      </c>
      <c r="N14" s="346">
        <v>13.953488372093023</v>
      </c>
      <c r="O14" s="349"/>
      <c r="P14" s="347">
        <v>43</v>
      </c>
    </row>
    <row r="15" spans="1:244" s="427" customFormat="1" ht="50.1" customHeight="1">
      <c r="A15" s="426" t="s">
        <v>600</v>
      </c>
      <c r="B15" s="384">
        <v>3</v>
      </c>
      <c r="C15" s="384">
        <v>0</v>
      </c>
      <c r="D15" s="384">
        <v>3</v>
      </c>
      <c r="E15" s="384">
        <v>0</v>
      </c>
      <c r="F15" s="347">
        <v>6</v>
      </c>
      <c r="G15" s="346">
        <v>100</v>
      </c>
      <c r="H15" s="348"/>
      <c r="I15" s="384">
        <v>0</v>
      </c>
      <c r="J15" s="384">
        <v>0</v>
      </c>
      <c r="K15" s="384">
        <v>0</v>
      </c>
      <c r="L15" s="384">
        <v>0</v>
      </c>
      <c r="M15" s="347">
        <v>0</v>
      </c>
      <c r="N15" s="346">
        <v>0</v>
      </c>
      <c r="O15" s="349"/>
      <c r="P15" s="347">
        <v>6</v>
      </c>
    </row>
    <row r="16" spans="1:244" s="427" customFormat="1" ht="50.1" customHeight="1">
      <c r="A16" s="426" t="s">
        <v>601</v>
      </c>
      <c r="B16" s="384">
        <v>2</v>
      </c>
      <c r="C16" s="384">
        <v>0</v>
      </c>
      <c r="D16" s="384">
        <v>3</v>
      </c>
      <c r="E16" s="384">
        <v>0</v>
      </c>
      <c r="F16" s="347">
        <v>5</v>
      </c>
      <c r="G16" s="346">
        <v>100</v>
      </c>
      <c r="H16" s="348"/>
      <c r="I16" s="384">
        <v>0</v>
      </c>
      <c r="J16" s="384">
        <v>0</v>
      </c>
      <c r="K16" s="384">
        <v>0</v>
      </c>
      <c r="L16" s="384">
        <v>0</v>
      </c>
      <c r="M16" s="347">
        <v>0</v>
      </c>
      <c r="N16" s="346">
        <v>0</v>
      </c>
      <c r="O16" s="349"/>
      <c r="P16" s="347">
        <v>5</v>
      </c>
    </row>
    <row r="17" spans="1:249" s="427" customFormat="1" ht="50.1" customHeight="1">
      <c r="A17" s="426" t="s">
        <v>602</v>
      </c>
      <c r="B17" s="384">
        <v>0</v>
      </c>
      <c r="C17" s="384">
        <v>0</v>
      </c>
      <c r="D17" s="384">
        <v>1</v>
      </c>
      <c r="E17" s="384">
        <v>0</v>
      </c>
      <c r="F17" s="347">
        <v>1</v>
      </c>
      <c r="G17" s="346">
        <v>100</v>
      </c>
      <c r="H17" s="348"/>
      <c r="I17" s="384">
        <v>0</v>
      </c>
      <c r="J17" s="384">
        <v>0</v>
      </c>
      <c r="K17" s="384">
        <v>0</v>
      </c>
      <c r="L17" s="384">
        <v>0</v>
      </c>
      <c r="M17" s="347">
        <v>0</v>
      </c>
      <c r="N17" s="346">
        <v>0</v>
      </c>
      <c r="O17" s="349"/>
      <c r="P17" s="347">
        <v>1</v>
      </c>
    </row>
    <row r="18" spans="1:249" ht="6" customHeight="1">
      <c r="A18" s="428"/>
      <c r="B18" s="429"/>
      <c r="C18" s="429"/>
      <c r="D18" s="429"/>
      <c r="E18" s="430"/>
      <c r="F18" s="430"/>
      <c r="G18" s="430"/>
      <c r="H18" s="431"/>
      <c r="I18" s="429"/>
      <c r="J18" s="429"/>
      <c r="K18" s="429"/>
      <c r="L18" s="430"/>
      <c r="M18" s="430"/>
      <c r="N18" s="430"/>
      <c r="O18" s="429"/>
      <c r="P18" s="432"/>
      <c r="Q18" s="336"/>
      <c r="R18" s="336"/>
      <c r="S18" s="336"/>
      <c r="T18" s="336"/>
      <c r="U18" s="336"/>
      <c r="V18" s="336"/>
    </row>
    <row r="19" spans="1:249" s="427" customFormat="1" ht="50.1" customHeight="1">
      <c r="A19" s="433" t="s">
        <v>90</v>
      </c>
      <c r="B19" s="434">
        <v>567</v>
      </c>
      <c r="C19" s="434">
        <v>404</v>
      </c>
      <c r="D19" s="434">
        <v>1055</v>
      </c>
      <c r="E19" s="434">
        <v>929</v>
      </c>
      <c r="F19" s="434">
        <v>2955</v>
      </c>
      <c r="G19" s="434">
        <v>89.140271493212666</v>
      </c>
      <c r="H19" s="435"/>
      <c r="I19" s="434">
        <v>89</v>
      </c>
      <c r="J19" s="434">
        <v>71</v>
      </c>
      <c r="K19" s="434">
        <v>85</v>
      </c>
      <c r="L19" s="434">
        <v>115</v>
      </c>
      <c r="M19" s="434">
        <v>360</v>
      </c>
      <c r="N19" s="366">
        <v>10.859728506787331</v>
      </c>
      <c r="O19" s="436"/>
      <c r="P19" s="366">
        <v>3315</v>
      </c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437"/>
      <c r="AZ19" s="437"/>
      <c r="BA19" s="437"/>
      <c r="BB19" s="437"/>
      <c r="BC19" s="437"/>
      <c r="BD19" s="437"/>
      <c r="BE19" s="437"/>
      <c r="BF19" s="437"/>
      <c r="BG19" s="437"/>
      <c r="BH19" s="437"/>
      <c r="BI19" s="437"/>
      <c r="BJ19" s="437"/>
      <c r="BK19" s="437"/>
      <c r="BL19" s="437"/>
      <c r="BM19" s="437"/>
      <c r="BN19" s="437"/>
      <c r="BO19" s="437"/>
      <c r="BP19" s="437"/>
      <c r="BQ19" s="437"/>
      <c r="BR19" s="437"/>
      <c r="BS19" s="437"/>
      <c r="BT19" s="437"/>
      <c r="BU19" s="437"/>
      <c r="BV19" s="437"/>
      <c r="BW19" s="437"/>
      <c r="BX19" s="437"/>
      <c r="BY19" s="437"/>
      <c r="BZ19" s="437"/>
      <c r="CA19" s="437"/>
      <c r="CB19" s="437"/>
      <c r="CC19" s="437"/>
      <c r="CD19" s="437"/>
      <c r="CE19" s="437"/>
      <c r="CF19" s="437"/>
      <c r="CG19" s="437"/>
      <c r="CH19" s="437"/>
      <c r="CI19" s="437"/>
      <c r="CJ19" s="437"/>
      <c r="CK19" s="437"/>
      <c r="CL19" s="437"/>
      <c r="CM19" s="437"/>
      <c r="CN19" s="437"/>
      <c r="CO19" s="437"/>
      <c r="CP19" s="437"/>
      <c r="CQ19" s="437"/>
      <c r="CR19" s="437"/>
      <c r="CS19" s="437"/>
      <c r="CT19" s="437"/>
      <c r="CU19" s="437"/>
      <c r="CV19" s="437"/>
      <c r="CW19" s="437"/>
      <c r="CX19" s="437"/>
      <c r="CY19" s="437"/>
      <c r="CZ19" s="437"/>
      <c r="DA19" s="437"/>
      <c r="DB19" s="437"/>
      <c r="DC19" s="437"/>
      <c r="DD19" s="437"/>
      <c r="DE19" s="437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437"/>
      <c r="EQ19" s="437"/>
      <c r="ER19" s="437"/>
      <c r="ES19" s="437"/>
      <c r="ET19" s="437"/>
      <c r="EU19" s="437"/>
      <c r="EV19" s="437"/>
      <c r="EW19" s="437"/>
      <c r="EX19" s="437"/>
      <c r="EY19" s="437"/>
      <c r="EZ19" s="437"/>
      <c r="FA19" s="437"/>
      <c r="FB19" s="437"/>
      <c r="FC19" s="437"/>
      <c r="FD19" s="437"/>
      <c r="FE19" s="437"/>
      <c r="FF19" s="437"/>
      <c r="FG19" s="437"/>
      <c r="FH19" s="437"/>
      <c r="FI19" s="437"/>
      <c r="FJ19" s="437"/>
      <c r="FK19" s="437"/>
      <c r="FL19" s="437"/>
      <c r="FM19" s="437"/>
      <c r="FN19" s="437"/>
      <c r="FO19" s="437"/>
      <c r="FP19" s="437"/>
      <c r="FQ19" s="437"/>
      <c r="FR19" s="437"/>
      <c r="FS19" s="437"/>
      <c r="FT19" s="437"/>
      <c r="FU19" s="437"/>
      <c r="FV19" s="437"/>
      <c r="FW19" s="437"/>
      <c r="FX19" s="437"/>
      <c r="FY19" s="437"/>
      <c r="FZ19" s="437"/>
      <c r="GA19" s="437"/>
      <c r="GB19" s="437"/>
      <c r="GC19" s="437"/>
      <c r="GD19" s="437"/>
      <c r="GE19" s="437"/>
      <c r="GF19" s="437"/>
      <c r="GG19" s="437"/>
      <c r="GH19" s="437"/>
      <c r="GI19" s="437"/>
      <c r="GJ19" s="437"/>
      <c r="GK19" s="437"/>
      <c r="GL19" s="437"/>
      <c r="GM19" s="437"/>
      <c r="GN19" s="437"/>
      <c r="GO19" s="437"/>
      <c r="GP19" s="437"/>
      <c r="GQ19" s="437"/>
      <c r="GR19" s="437"/>
      <c r="GS19" s="437"/>
      <c r="GT19" s="437"/>
      <c r="GU19" s="437"/>
      <c r="GV19" s="437"/>
      <c r="GW19" s="437"/>
      <c r="GX19" s="437"/>
      <c r="GY19" s="437"/>
      <c r="GZ19" s="437"/>
      <c r="HA19" s="437"/>
      <c r="HB19" s="437"/>
      <c r="HC19" s="437"/>
      <c r="HD19" s="437"/>
      <c r="HE19" s="437"/>
      <c r="HF19" s="437"/>
      <c r="HG19" s="437"/>
      <c r="HH19" s="437"/>
      <c r="HI19" s="437"/>
      <c r="HJ19" s="437"/>
      <c r="HK19" s="437"/>
      <c r="HL19" s="437"/>
      <c r="HM19" s="437"/>
      <c r="HN19" s="437"/>
      <c r="HO19" s="437"/>
      <c r="HP19" s="437"/>
      <c r="HQ19" s="437"/>
      <c r="HR19" s="437"/>
      <c r="HS19" s="437"/>
      <c r="HT19" s="437"/>
      <c r="HU19" s="437"/>
      <c r="HV19" s="437"/>
      <c r="HW19" s="437"/>
      <c r="HX19" s="437"/>
      <c r="HY19" s="437"/>
      <c r="HZ19" s="437"/>
      <c r="IA19" s="437"/>
      <c r="IB19" s="437"/>
      <c r="IC19" s="437"/>
      <c r="ID19" s="437"/>
      <c r="IE19" s="437"/>
      <c r="IF19" s="437"/>
      <c r="IG19" s="437"/>
      <c r="IH19" s="437"/>
      <c r="II19" s="437"/>
      <c r="IJ19" s="437"/>
    </row>
    <row r="20" spans="1:249" ht="38.25" customHeight="1">
      <c r="A20" s="438"/>
      <c r="B20" s="439"/>
      <c r="C20" s="440"/>
      <c r="D20" s="440"/>
      <c r="E20" s="440"/>
      <c r="F20" s="440"/>
      <c r="G20" s="440"/>
      <c r="H20" s="334"/>
      <c r="I20" s="440"/>
      <c r="J20" s="440"/>
      <c r="K20" s="440"/>
      <c r="L20" s="440"/>
      <c r="M20" s="440"/>
      <c r="N20" s="440"/>
      <c r="O20" s="440"/>
      <c r="P20" s="440"/>
      <c r="Q20" s="336"/>
      <c r="R20" s="336"/>
      <c r="S20" s="336"/>
      <c r="T20" s="336"/>
      <c r="U20" s="336"/>
      <c r="V20" s="336"/>
    </row>
    <row r="21" spans="1:249" ht="15" customHeight="1">
      <c r="A21" s="438" t="s">
        <v>280</v>
      </c>
      <c r="B21" s="439"/>
      <c r="C21" s="440"/>
      <c r="D21" s="440"/>
      <c r="E21" s="440"/>
      <c r="F21" s="440"/>
      <c r="G21" s="440"/>
      <c r="H21" s="334"/>
      <c r="I21" s="440"/>
      <c r="J21" s="440"/>
      <c r="K21" s="440"/>
      <c r="L21" s="440"/>
      <c r="M21" s="440"/>
      <c r="N21" s="440"/>
      <c r="O21" s="440"/>
      <c r="P21" s="440"/>
      <c r="Q21" s="336"/>
      <c r="R21" s="336"/>
      <c r="S21" s="336"/>
      <c r="T21" s="336"/>
      <c r="U21" s="336"/>
      <c r="V21" s="336"/>
    </row>
    <row r="22" spans="1:249" ht="15" customHeight="1">
      <c r="A22" s="438" t="s">
        <v>617</v>
      </c>
      <c r="B22" s="439"/>
      <c r="C22" s="440"/>
      <c r="D22" s="440"/>
      <c r="E22" s="440"/>
      <c r="F22" s="440"/>
      <c r="G22" s="440"/>
      <c r="H22" s="334"/>
      <c r="I22" s="440"/>
      <c r="J22" s="440"/>
      <c r="K22" s="440"/>
      <c r="L22" s="440"/>
      <c r="M22" s="440"/>
      <c r="N22" s="440"/>
      <c r="O22" s="440"/>
      <c r="P22" s="440"/>
      <c r="Q22" s="336"/>
      <c r="R22" s="336"/>
      <c r="S22" s="336"/>
      <c r="T22" s="336"/>
      <c r="U22" s="336"/>
      <c r="V22" s="336"/>
    </row>
    <row r="23" spans="1:249" ht="15" customHeight="1">
      <c r="A23" s="438" t="s">
        <v>618</v>
      </c>
      <c r="B23" s="439"/>
      <c r="C23" s="440"/>
      <c r="D23" s="440"/>
      <c r="E23" s="440"/>
      <c r="F23" s="440"/>
      <c r="G23" s="440"/>
      <c r="H23" s="334"/>
      <c r="I23" s="440"/>
      <c r="J23" s="440"/>
      <c r="K23" s="440"/>
      <c r="L23" s="440"/>
      <c r="M23" s="440"/>
      <c r="N23" s="440"/>
      <c r="O23" s="440"/>
      <c r="P23" s="440"/>
      <c r="Q23" s="336"/>
      <c r="R23" s="336"/>
      <c r="S23" s="336"/>
      <c r="T23" s="336"/>
      <c r="U23" s="336"/>
      <c r="V23" s="336"/>
    </row>
    <row r="24" spans="1:249" ht="15" customHeight="1">
      <c r="A24" s="441"/>
      <c r="C24" s="334"/>
      <c r="D24" s="334"/>
      <c r="E24" s="334"/>
      <c r="F24" s="334"/>
      <c r="G24" s="334"/>
      <c r="H24" s="334"/>
      <c r="I24" s="334"/>
      <c r="J24" s="334"/>
      <c r="K24" s="334"/>
      <c r="L24" s="335"/>
      <c r="M24" s="335"/>
      <c r="N24" s="334"/>
      <c r="O24" s="334"/>
      <c r="P24" s="334"/>
      <c r="Q24" s="336"/>
      <c r="R24" s="336"/>
      <c r="S24" s="336"/>
      <c r="T24" s="336"/>
      <c r="U24" s="336"/>
      <c r="V24" s="336"/>
    </row>
    <row r="25" spans="1:249" s="329" customFormat="1" ht="15" customHeight="1">
      <c r="A25" s="442" t="s">
        <v>583</v>
      </c>
      <c r="C25" s="334"/>
      <c r="D25" s="334"/>
      <c r="E25" s="334"/>
      <c r="F25" s="334"/>
      <c r="G25" s="334"/>
      <c r="H25" s="334"/>
      <c r="I25" s="334"/>
      <c r="J25" s="334"/>
      <c r="K25" s="334"/>
      <c r="L25" s="335"/>
      <c r="M25" s="335"/>
      <c r="N25" s="334"/>
      <c r="O25" s="334"/>
      <c r="P25" s="334"/>
      <c r="Q25" s="336"/>
      <c r="R25" s="336"/>
      <c r="S25" s="336"/>
      <c r="T25" s="336"/>
      <c r="U25" s="336"/>
      <c r="V25" s="336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2"/>
      <c r="CZ25" s="332"/>
      <c r="DA25" s="332"/>
      <c r="DB25" s="332"/>
      <c r="DC25" s="332"/>
      <c r="DD25" s="332"/>
      <c r="DE25" s="332"/>
      <c r="DF25" s="332"/>
      <c r="DG25" s="332"/>
      <c r="DH25" s="332"/>
      <c r="DI25" s="332"/>
      <c r="DJ25" s="332"/>
      <c r="DK25" s="332"/>
      <c r="DL25" s="332"/>
      <c r="DM25" s="332"/>
      <c r="DN25" s="332"/>
      <c r="DO25" s="332"/>
      <c r="DP25" s="332"/>
      <c r="DQ25" s="332"/>
      <c r="DR25" s="332"/>
      <c r="DS25" s="332"/>
      <c r="DT25" s="332"/>
      <c r="DU25" s="332"/>
      <c r="DV25" s="332"/>
      <c r="DW25" s="332"/>
      <c r="DX25" s="332"/>
      <c r="DY25" s="332"/>
      <c r="DZ25" s="332"/>
      <c r="EA25" s="332"/>
      <c r="EB25" s="332"/>
      <c r="EC25" s="332"/>
      <c r="ED25" s="332"/>
      <c r="EE25" s="332"/>
      <c r="EF25" s="332"/>
      <c r="EG25" s="332"/>
      <c r="EH25" s="332"/>
      <c r="EI25" s="332"/>
      <c r="EJ25" s="332"/>
      <c r="EK25" s="332"/>
      <c r="EL25" s="332"/>
      <c r="EM25" s="332"/>
      <c r="EN25" s="332"/>
      <c r="EO25" s="332"/>
      <c r="EP25" s="332"/>
      <c r="EQ25" s="332"/>
      <c r="ER25" s="332"/>
      <c r="ES25" s="332"/>
      <c r="ET25" s="332"/>
      <c r="EU25" s="332"/>
      <c r="EV25" s="332"/>
      <c r="EW25" s="332"/>
      <c r="EX25" s="332"/>
      <c r="EY25" s="332"/>
      <c r="EZ25" s="332"/>
      <c r="FA25" s="332"/>
      <c r="FB25" s="332"/>
      <c r="FC25" s="332"/>
      <c r="FD25" s="332"/>
      <c r="FE25" s="332"/>
      <c r="FF25" s="332"/>
      <c r="FG25" s="332"/>
      <c r="FH25" s="332"/>
      <c r="FI25" s="332"/>
      <c r="FJ25" s="332"/>
      <c r="FK25" s="332"/>
      <c r="FL25" s="332"/>
      <c r="FM25" s="332"/>
      <c r="FN25" s="332"/>
      <c r="FO25" s="332"/>
      <c r="FP25" s="332"/>
      <c r="FQ25" s="332"/>
      <c r="FR25" s="332"/>
      <c r="FS25" s="332"/>
      <c r="FT25" s="332"/>
      <c r="FU25" s="332"/>
      <c r="FV25" s="332"/>
      <c r="FW25" s="332"/>
      <c r="FX25" s="332"/>
      <c r="FY25" s="332"/>
      <c r="FZ25" s="332"/>
      <c r="GA25" s="332"/>
      <c r="GB25" s="332"/>
      <c r="GC25" s="332"/>
      <c r="GD25" s="332"/>
      <c r="GE25" s="332"/>
      <c r="GF25" s="332"/>
      <c r="GG25" s="332"/>
      <c r="GH25" s="332"/>
      <c r="GI25" s="332"/>
      <c r="GJ25" s="332"/>
      <c r="GK25" s="332"/>
      <c r="GL25" s="332"/>
      <c r="GM25" s="332"/>
      <c r="GN25" s="332"/>
      <c r="GO25" s="332"/>
      <c r="GP25" s="332"/>
      <c r="GQ25" s="332"/>
      <c r="GR25" s="332"/>
      <c r="GS25" s="332"/>
      <c r="GT25" s="332"/>
      <c r="GU25" s="332"/>
      <c r="GV25" s="332"/>
      <c r="GW25" s="332"/>
      <c r="GX25" s="332"/>
      <c r="GY25" s="332"/>
      <c r="GZ25" s="332"/>
      <c r="HA25" s="332"/>
      <c r="HB25" s="332"/>
      <c r="HC25" s="332"/>
      <c r="HD25" s="332"/>
      <c r="HE25" s="332"/>
      <c r="HF25" s="332"/>
      <c r="HG25" s="332"/>
      <c r="HH25" s="332"/>
      <c r="HI25" s="332"/>
      <c r="HJ25" s="332"/>
      <c r="HK25" s="332"/>
      <c r="HL25" s="332"/>
      <c r="HM25" s="332"/>
      <c r="HN25" s="332"/>
      <c r="HO25" s="332"/>
      <c r="HP25" s="332"/>
      <c r="HQ25" s="332"/>
      <c r="HR25" s="332"/>
      <c r="HS25" s="332"/>
      <c r="HT25" s="332"/>
      <c r="HU25" s="332"/>
      <c r="HV25" s="332"/>
      <c r="HW25" s="332"/>
      <c r="HX25" s="332"/>
      <c r="HY25" s="332"/>
      <c r="HZ25" s="332"/>
      <c r="IA25" s="332"/>
      <c r="IB25" s="332"/>
      <c r="IC25" s="332"/>
      <c r="ID25" s="332"/>
      <c r="IE25" s="332"/>
      <c r="IF25" s="332"/>
      <c r="IG25" s="332"/>
      <c r="IH25" s="332"/>
      <c r="II25" s="332"/>
      <c r="IJ25" s="332"/>
      <c r="IK25" s="332"/>
      <c r="IL25" s="332"/>
      <c r="IM25" s="332"/>
      <c r="IN25" s="332"/>
      <c r="IO25" s="332"/>
    </row>
    <row r="26" spans="1:249" s="329" customFormat="1" ht="15" customHeight="1">
      <c r="A26" s="442" t="s">
        <v>201</v>
      </c>
      <c r="C26" s="334"/>
      <c r="D26" s="334"/>
      <c r="E26" s="334"/>
      <c r="F26" s="334"/>
      <c r="G26" s="334"/>
      <c r="H26" s="334"/>
      <c r="I26" s="334"/>
      <c r="J26" s="334"/>
      <c r="K26" s="334"/>
      <c r="L26" s="335"/>
      <c r="M26" s="335"/>
      <c r="N26" s="334"/>
      <c r="O26" s="334"/>
      <c r="P26" s="334"/>
      <c r="Q26" s="336"/>
      <c r="R26" s="336"/>
      <c r="S26" s="336"/>
      <c r="T26" s="336"/>
      <c r="U26" s="336"/>
      <c r="V26" s="336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2"/>
      <c r="BD26" s="332"/>
      <c r="BE26" s="332"/>
      <c r="BF26" s="332"/>
      <c r="BG26" s="332"/>
      <c r="BH26" s="332"/>
      <c r="BI26" s="332"/>
      <c r="BJ26" s="332"/>
      <c r="BK26" s="332"/>
      <c r="BL26" s="332"/>
      <c r="BM26" s="332"/>
      <c r="BN26" s="332"/>
      <c r="BO26" s="332"/>
      <c r="BP26" s="332"/>
      <c r="BQ26" s="332"/>
      <c r="BR26" s="332"/>
      <c r="BS26" s="332"/>
      <c r="BT26" s="332"/>
      <c r="BU26" s="332"/>
      <c r="BV26" s="332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332"/>
      <c r="CR26" s="332"/>
      <c r="CS26" s="332"/>
      <c r="CT26" s="332"/>
      <c r="CU26" s="332"/>
      <c r="CV26" s="332"/>
      <c r="CW26" s="332"/>
      <c r="CX26" s="332"/>
      <c r="CY26" s="332"/>
      <c r="CZ26" s="332"/>
      <c r="DA26" s="332"/>
      <c r="DB26" s="332"/>
      <c r="DC26" s="332"/>
      <c r="DD26" s="332"/>
      <c r="DE26" s="332"/>
      <c r="DF26" s="332"/>
      <c r="DG26" s="332"/>
      <c r="DH26" s="332"/>
      <c r="DI26" s="332"/>
      <c r="DJ26" s="332"/>
      <c r="DK26" s="332"/>
      <c r="DL26" s="332"/>
      <c r="DM26" s="332"/>
      <c r="DN26" s="332"/>
      <c r="DO26" s="332"/>
      <c r="DP26" s="332"/>
      <c r="DQ26" s="332"/>
      <c r="DR26" s="332"/>
      <c r="DS26" s="332"/>
      <c r="DT26" s="332"/>
      <c r="DU26" s="332"/>
      <c r="DV26" s="332"/>
      <c r="DW26" s="332"/>
      <c r="DX26" s="332"/>
      <c r="DY26" s="332"/>
      <c r="DZ26" s="332"/>
      <c r="EA26" s="332"/>
      <c r="EB26" s="332"/>
      <c r="EC26" s="332"/>
      <c r="ED26" s="332"/>
      <c r="EE26" s="332"/>
      <c r="EF26" s="332"/>
      <c r="EG26" s="332"/>
      <c r="EH26" s="332"/>
      <c r="EI26" s="332"/>
      <c r="EJ26" s="332"/>
      <c r="EK26" s="332"/>
      <c r="EL26" s="332"/>
      <c r="EM26" s="332"/>
      <c r="EN26" s="332"/>
      <c r="EO26" s="332"/>
      <c r="EP26" s="332"/>
      <c r="EQ26" s="332"/>
      <c r="ER26" s="332"/>
      <c r="ES26" s="332"/>
      <c r="ET26" s="332"/>
      <c r="EU26" s="332"/>
      <c r="EV26" s="332"/>
      <c r="EW26" s="332"/>
      <c r="EX26" s="332"/>
      <c r="EY26" s="332"/>
      <c r="EZ26" s="332"/>
      <c r="FA26" s="332"/>
      <c r="FB26" s="332"/>
      <c r="FC26" s="332"/>
      <c r="FD26" s="332"/>
      <c r="FE26" s="332"/>
      <c r="FF26" s="332"/>
      <c r="FG26" s="332"/>
      <c r="FH26" s="332"/>
      <c r="FI26" s="332"/>
      <c r="FJ26" s="332"/>
      <c r="FK26" s="332"/>
      <c r="FL26" s="332"/>
      <c r="FM26" s="332"/>
      <c r="FN26" s="332"/>
      <c r="FO26" s="332"/>
      <c r="FP26" s="332"/>
      <c r="FQ26" s="332"/>
      <c r="FR26" s="332"/>
      <c r="FS26" s="332"/>
      <c r="FT26" s="332"/>
      <c r="FU26" s="332"/>
      <c r="FV26" s="332"/>
      <c r="FW26" s="332"/>
      <c r="FX26" s="332"/>
      <c r="FY26" s="332"/>
      <c r="FZ26" s="332"/>
      <c r="GA26" s="332"/>
      <c r="GB26" s="332"/>
      <c r="GC26" s="332"/>
      <c r="GD26" s="332"/>
      <c r="GE26" s="332"/>
      <c r="GF26" s="332"/>
      <c r="GG26" s="332"/>
      <c r="GH26" s="332"/>
      <c r="GI26" s="332"/>
      <c r="GJ26" s="332"/>
      <c r="GK26" s="332"/>
      <c r="GL26" s="332"/>
      <c r="GM26" s="332"/>
      <c r="GN26" s="332"/>
      <c r="GO26" s="332"/>
      <c r="GP26" s="332"/>
      <c r="GQ26" s="332"/>
      <c r="GR26" s="332"/>
      <c r="GS26" s="332"/>
      <c r="GT26" s="332"/>
      <c r="GU26" s="332"/>
      <c r="GV26" s="332"/>
      <c r="GW26" s="332"/>
      <c r="GX26" s="332"/>
      <c r="GY26" s="332"/>
      <c r="GZ26" s="332"/>
      <c r="HA26" s="332"/>
      <c r="HB26" s="332"/>
      <c r="HC26" s="332"/>
      <c r="HD26" s="332"/>
      <c r="HE26" s="332"/>
      <c r="HF26" s="332"/>
      <c r="HG26" s="332"/>
      <c r="HH26" s="332"/>
      <c r="HI26" s="332"/>
      <c r="HJ26" s="332"/>
      <c r="HK26" s="332"/>
      <c r="HL26" s="332"/>
      <c r="HM26" s="332"/>
      <c r="HN26" s="332"/>
      <c r="HO26" s="332"/>
      <c r="HP26" s="332"/>
      <c r="HQ26" s="332"/>
      <c r="HR26" s="332"/>
      <c r="HS26" s="332"/>
      <c r="HT26" s="332"/>
      <c r="HU26" s="332"/>
      <c r="HV26" s="332"/>
      <c r="HW26" s="332"/>
      <c r="HX26" s="332"/>
      <c r="HY26" s="332"/>
      <c r="HZ26" s="332"/>
      <c r="IA26" s="332"/>
      <c r="IB26" s="332"/>
      <c r="IC26" s="332"/>
      <c r="ID26" s="332"/>
      <c r="IE26" s="332"/>
      <c r="IF26" s="332"/>
      <c r="IG26" s="332"/>
      <c r="IH26" s="332"/>
      <c r="II26" s="332"/>
      <c r="IJ26" s="332"/>
      <c r="IK26" s="332"/>
      <c r="IL26" s="332"/>
      <c r="IM26" s="332"/>
      <c r="IN26" s="332"/>
      <c r="IO26" s="332"/>
    </row>
    <row r="27" spans="1:249" ht="15.75">
      <c r="C27" s="334"/>
      <c r="D27" s="334"/>
      <c r="E27" s="334"/>
      <c r="F27" s="334"/>
      <c r="G27" s="334"/>
      <c r="H27" s="334"/>
      <c r="I27" s="334"/>
      <c r="J27" s="334"/>
      <c r="K27" s="334"/>
      <c r="L27" s="335"/>
      <c r="M27" s="335"/>
      <c r="N27" s="334"/>
      <c r="O27" s="334"/>
      <c r="P27" s="334"/>
      <c r="Q27" s="336"/>
      <c r="R27" s="336"/>
      <c r="S27" s="336"/>
      <c r="T27" s="336"/>
      <c r="U27" s="336"/>
      <c r="V27" s="336"/>
    </row>
    <row r="28" spans="1:249" ht="15.75">
      <c r="C28" s="334"/>
      <c r="D28" s="334"/>
      <c r="E28" s="334"/>
      <c r="F28" s="334"/>
      <c r="G28" s="334"/>
      <c r="H28" s="334"/>
      <c r="I28" s="334"/>
      <c r="J28" s="334"/>
      <c r="K28" s="334"/>
      <c r="L28" s="335"/>
      <c r="M28" s="335"/>
      <c r="N28" s="334"/>
      <c r="O28" s="334"/>
      <c r="P28" s="334"/>
      <c r="Q28" s="336"/>
      <c r="R28" s="336"/>
      <c r="S28" s="336"/>
      <c r="T28" s="336"/>
      <c r="U28" s="336"/>
      <c r="V28" s="336"/>
    </row>
    <row r="29" spans="1:249" ht="15.75">
      <c r="C29" s="334"/>
      <c r="D29" s="334"/>
      <c r="E29" s="334"/>
      <c r="F29" s="334"/>
      <c r="G29" s="334"/>
      <c r="H29" s="334"/>
      <c r="I29" s="334"/>
      <c r="J29" s="334"/>
      <c r="K29" s="334"/>
      <c r="L29" s="335"/>
      <c r="M29" s="335"/>
      <c r="N29" s="334"/>
      <c r="O29" s="334"/>
      <c r="P29" s="334"/>
      <c r="Q29" s="336"/>
      <c r="R29" s="336"/>
      <c r="S29" s="336"/>
      <c r="T29" s="336"/>
      <c r="U29" s="336"/>
      <c r="V29" s="336"/>
    </row>
    <row r="30" spans="1:249" ht="15.75">
      <c r="C30" s="334"/>
      <c r="D30" s="334"/>
      <c r="E30" s="334"/>
      <c r="F30" s="334"/>
      <c r="G30" s="334"/>
      <c r="H30" s="334"/>
      <c r="I30" s="334"/>
      <c r="J30" s="334"/>
      <c r="K30" s="334"/>
      <c r="L30" s="335"/>
      <c r="M30" s="335"/>
      <c r="N30" s="334"/>
      <c r="O30" s="334"/>
      <c r="P30" s="334"/>
      <c r="Q30" s="336"/>
      <c r="R30" s="336"/>
      <c r="S30" s="336"/>
      <c r="T30" s="336"/>
      <c r="U30" s="336"/>
      <c r="V30" s="336"/>
    </row>
    <row r="31" spans="1:249" ht="15.75">
      <c r="C31" s="334"/>
      <c r="D31" s="334"/>
      <c r="E31" s="334"/>
      <c r="F31" s="334"/>
      <c r="G31" s="334"/>
      <c r="H31" s="334"/>
      <c r="I31" s="334"/>
      <c r="J31" s="334"/>
      <c r="K31" s="334"/>
      <c r="L31" s="335"/>
      <c r="M31" s="335"/>
      <c r="N31" s="334"/>
      <c r="O31" s="334"/>
      <c r="P31" s="334"/>
      <c r="Q31" s="336"/>
      <c r="R31" s="336"/>
      <c r="S31" s="336"/>
      <c r="T31" s="336"/>
      <c r="U31" s="336"/>
      <c r="V31" s="336"/>
    </row>
    <row r="32" spans="1:249" ht="15.75">
      <c r="C32" s="334"/>
      <c r="D32" s="334"/>
      <c r="E32" s="334"/>
      <c r="F32" s="334"/>
      <c r="G32" s="334"/>
      <c r="H32" s="334"/>
      <c r="I32" s="334"/>
      <c r="J32" s="334"/>
      <c r="K32" s="334"/>
      <c r="L32" s="335"/>
      <c r="M32" s="335"/>
      <c r="N32" s="334"/>
      <c r="O32" s="334"/>
      <c r="P32" s="334"/>
      <c r="Q32" s="336"/>
      <c r="R32" s="336"/>
      <c r="S32" s="336"/>
      <c r="T32" s="336"/>
      <c r="U32" s="336"/>
      <c r="V32" s="336"/>
    </row>
    <row r="33" spans="3:22" ht="15.75">
      <c r="C33" s="334"/>
      <c r="D33" s="334"/>
      <c r="E33" s="334"/>
      <c r="F33" s="334"/>
      <c r="G33" s="334"/>
      <c r="H33" s="334"/>
      <c r="I33" s="334"/>
      <c r="J33" s="334"/>
      <c r="K33" s="334"/>
      <c r="L33" s="335"/>
      <c r="M33" s="335"/>
      <c r="N33" s="334"/>
      <c r="O33" s="334"/>
      <c r="P33" s="334"/>
      <c r="Q33" s="336"/>
      <c r="R33" s="336"/>
      <c r="S33" s="336"/>
      <c r="T33" s="336"/>
      <c r="U33" s="336"/>
      <c r="V33" s="336"/>
    </row>
    <row r="34" spans="3:22" ht="15.75">
      <c r="C34" s="334"/>
      <c r="D34" s="334"/>
      <c r="E34" s="334"/>
      <c r="F34" s="334"/>
      <c r="G34" s="334"/>
      <c r="H34" s="334"/>
      <c r="I34" s="334"/>
      <c r="J34" s="334"/>
      <c r="K34" s="334"/>
      <c r="L34" s="335"/>
      <c r="M34" s="335"/>
      <c r="N34" s="334"/>
      <c r="O34" s="334"/>
      <c r="P34" s="334"/>
      <c r="Q34" s="336"/>
      <c r="R34" s="336"/>
      <c r="S34" s="336"/>
      <c r="T34" s="336"/>
      <c r="U34" s="336"/>
      <c r="V34" s="336"/>
    </row>
    <row r="35" spans="3:22" ht="15.75">
      <c r="C35" s="334"/>
      <c r="D35" s="334"/>
      <c r="E35" s="334"/>
      <c r="F35" s="334"/>
      <c r="G35" s="334"/>
      <c r="H35" s="334"/>
      <c r="I35" s="334"/>
      <c r="J35" s="334"/>
      <c r="K35" s="334"/>
      <c r="L35" s="335"/>
      <c r="M35" s="335"/>
      <c r="N35" s="334"/>
      <c r="O35" s="334"/>
      <c r="P35" s="334"/>
      <c r="Q35" s="336"/>
      <c r="R35" s="336"/>
      <c r="S35" s="336"/>
      <c r="T35" s="336"/>
      <c r="U35" s="336"/>
      <c r="V35" s="336"/>
    </row>
    <row r="36" spans="3:22" ht="15.75">
      <c r="C36" s="334"/>
      <c r="D36" s="334"/>
      <c r="E36" s="334"/>
      <c r="F36" s="334"/>
      <c r="G36" s="334"/>
      <c r="H36" s="334"/>
      <c r="I36" s="334"/>
      <c r="J36" s="334"/>
      <c r="K36" s="334"/>
      <c r="L36" s="335"/>
      <c r="M36" s="335"/>
      <c r="N36" s="334"/>
      <c r="O36" s="334"/>
      <c r="P36" s="334"/>
      <c r="Q36" s="336"/>
      <c r="R36" s="336"/>
      <c r="S36" s="336"/>
      <c r="T36" s="336"/>
      <c r="U36" s="336"/>
      <c r="V36" s="336"/>
    </row>
    <row r="37" spans="3:22" ht="15.75">
      <c r="C37" s="334"/>
      <c r="D37" s="334"/>
      <c r="E37" s="334"/>
      <c r="F37" s="334"/>
      <c r="G37" s="334"/>
      <c r="H37" s="334"/>
      <c r="I37" s="334"/>
      <c r="J37" s="334"/>
      <c r="K37" s="334"/>
      <c r="L37" s="335"/>
      <c r="M37" s="335"/>
      <c r="N37" s="334"/>
      <c r="O37" s="334"/>
      <c r="P37" s="334"/>
      <c r="Q37" s="336"/>
      <c r="R37" s="336"/>
      <c r="S37" s="336"/>
      <c r="T37" s="336"/>
      <c r="U37" s="336"/>
      <c r="V37" s="336"/>
    </row>
    <row r="38" spans="3:22" ht="15.75">
      <c r="C38" s="334"/>
      <c r="D38" s="334"/>
      <c r="E38" s="334"/>
      <c r="F38" s="334"/>
      <c r="G38" s="334"/>
      <c r="H38" s="334"/>
      <c r="I38" s="334"/>
      <c r="J38" s="334"/>
      <c r="K38" s="334"/>
      <c r="L38" s="335"/>
      <c r="M38" s="335"/>
      <c r="N38" s="334"/>
      <c r="O38" s="334"/>
      <c r="P38" s="334"/>
      <c r="Q38" s="336"/>
      <c r="R38" s="336"/>
      <c r="S38" s="336"/>
      <c r="T38" s="336"/>
      <c r="U38" s="336"/>
      <c r="V38" s="336"/>
    </row>
    <row r="39" spans="3:22" ht="15.75">
      <c r="C39" s="334"/>
      <c r="D39" s="334"/>
      <c r="E39" s="334"/>
      <c r="F39" s="334"/>
      <c r="G39" s="334"/>
      <c r="H39" s="334"/>
      <c r="I39" s="334"/>
      <c r="J39" s="334"/>
      <c r="K39" s="334"/>
      <c r="L39" s="335"/>
      <c r="M39" s="335"/>
      <c r="N39" s="334"/>
      <c r="O39" s="334"/>
      <c r="P39" s="334"/>
      <c r="Q39" s="336"/>
      <c r="R39" s="336"/>
      <c r="S39" s="336"/>
      <c r="T39" s="336"/>
      <c r="U39" s="336"/>
      <c r="V39" s="336"/>
    </row>
    <row r="40" spans="3:22" ht="15.75">
      <c r="C40" s="334"/>
      <c r="D40" s="334"/>
      <c r="E40" s="334"/>
      <c r="F40" s="334"/>
      <c r="G40" s="334"/>
      <c r="H40" s="334"/>
      <c r="I40" s="334"/>
      <c r="J40" s="334"/>
      <c r="K40" s="334"/>
      <c r="L40" s="335"/>
      <c r="M40" s="335"/>
      <c r="N40" s="334"/>
      <c r="O40" s="334"/>
      <c r="P40" s="334"/>
      <c r="Q40" s="336"/>
      <c r="R40" s="336"/>
      <c r="S40" s="336"/>
      <c r="T40" s="336"/>
      <c r="U40" s="336"/>
      <c r="V40" s="336"/>
    </row>
    <row r="41" spans="3:22" ht="15.75">
      <c r="C41" s="334"/>
      <c r="D41" s="334"/>
      <c r="E41" s="334"/>
      <c r="F41" s="334"/>
      <c r="G41" s="334"/>
      <c r="H41" s="334"/>
      <c r="I41" s="334"/>
      <c r="J41" s="334"/>
      <c r="K41" s="334"/>
      <c r="L41" s="335"/>
      <c r="M41" s="335"/>
      <c r="N41" s="334"/>
      <c r="O41" s="334"/>
      <c r="P41" s="334"/>
      <c r="Q41" s="336"/>
      <c r="R41" s="336"/>
      <c r="S41" s="336"/>
      <c r="T41" s="336"/>
      <c r="U41" s="336"/>
      <c r="V41" s="336"/>
    </row>
    <row r="42" spans="3:22" ht="15.75">
      <c r="C42" s="334"/>
      <c r="D42" s="334"/>
      <c r="E42" s="334"/>
      <c r="F42" s="334"/>
      <c r="G42" s="334"/>
      <c r="H42" s="334"/>
      <c r="I42" s="334"/>
      <c r="J42" s="334"/>
      <c r="K42" s="334"/>
      <c r="L42" s="335"/>
      <c r="M42" s="335"/>
      <c r="N42" s="334"/>
      <c r="O42" s="334"/>
      <c r="P42" s="334"/>
      <c r="Q42" s="336"/>
      <c r="R42" s="336"/>
      <c r="S42" s="336"/>
      <c r="T42" s="336"/>
      <c r="U42" s="336"/>
      <c r="V42" s="336"/>
    </row>
    <row r="43" spans="3:22" ht="15.75">
      <c r="C43" s="334"/>
      <c r="D43" s="334"/>
      <c r="E43" s="334"/>
      <c r="F43" s="334"/>
      <c r="G43" s="334"/>
      <c r="H43" s="334"/>
      <c r="I43" s="334"/>
      <c r="J43" s="334"/>
      <c r="K43" s="334"/>
      <c r="L43" s="335"/>
      <c r="M43" s="335"/>
      <c r="N43" s="334"/>
      <c r="O43" s="334"/>
      <c r="P43" s="334"/>
      <c r="Q43" s="336"/>
      <c r="R43" s="336"/>
      <c r="S43" s="336"/>
      <c r="T43" s="336"/>
      <c r="U43" s="336"/>
      <c r="V43" s="336"/>
    </row>
    <row r="44" spans="3:22" ht="15.75">
      <c r="C44" s="334"/>
      <c r="D44" s="334"/>
      <c r="E44" s="334"/>
      <c r="F44" s="334"/>
      <c r="G44" s="334"/>
      <c r="H44" s="334"/>
      <c r="I44" s="334"/>
      <c r="J44" s="334"/>
      <c r="K44" s="334"/>
      <c r="L44" s="335"/>
      <c r="M44" s="335"/>
      <c r="N44" s="334"/>
      <c r="O44" s="334"/>
      <c r="P44" s="334"/>
      <c r="Q44" s="336"/>
      <c r="R44" s="336"/>
      <c r="S44" s="336"/>
      <c r="T44" s="336"/>
      <c r="U44" s="336"/>
      <c r="V44" s="336"/>
    </row>
    <row r="45" spans="3:22" ht="15.75">
      <c r="C45" s="334"/>
      <c r="D45" s="334"/>
      <c r="E45" s="334"/>
      <c r="F45" s="334"/>
      <c r="G45" s="334"/>
      <c r="H45" s="334"/>
      <c r="I45" s="334"/>
      <c r="J45" s="334"/>
      <c r="K45" s="334"/>
      <c r="L45" s="335"/>
      <c r="M45" s="335"/>
      <c r="N45" s="334"/>
      <c r="O45" s="334"/>
      <c r="P45" s="334"/>
      <c r="Q45" s="336"/>
      <c r="R45" s="336"/>
      <c r="S45" s="336"/>
      <c r="T45" s="336"/>
      <c r="U45" s="336"/>
      <c r="V45" s="336"/>
    </row>
    <row r="46" spans="3:22" ht="15.75">
      <c r="C46" s="334"/>
      <c r="D46" s="334"/>
      <c r="E46" s="334"/>
      <c r="F46" s="334"/>
      <c r="G46" s="334"/>
      <c r="H46" s="334"/>
      <c r="I46" s="334"/>
      <c r="J46" s="334"/>
      <c r="K46" s="334"/>
      <c r="L46" s="335"/>
      <c r="M46" s="335"/>
      <c r="N46" s="334"/>
      <c r="O46" s="334"/>
      <c r="P46" s="334"/>
      <c r="Q46" s="336"/>
      <c r="R46" s="336"/>
      <c r="S46" s="336"/>
      <c r="T46" s="336"/>
      <c r="U46" s="336"/>
      <c r="V46" s="336"/>
    </row>
    <row r="47" spans="3:22" ht="15.75">
      <c r="C47" s="334"/>
      <c r="D47" s="334"/>
      <c r="E47" s="334"/>
      <c r="F47" s="334"/>
      <c r="G47" s="334"/>
      <c r="H47" s="334"/>
      <c r="I47" s="334"/>
      <c r="J47" s="334"/>
      <c r="K47" s="334"/>
      <c r="L47" s="335"/>
      <c r="M47" s="335"/>
      <c r="N47" s="334"/>
      <c r="O47" s="334"/>
      <c r="P47" s="334"/>
      <c r="Q47" s="336"/>
      <c r="R47" s="336"/>
      <c r="S47" s="336"/>
      <c r="T47" s="336"/>
      <c r="U47" s="336"/>
      <c r="V47" s="336"/>
    </row>
    <row r="48" spans="3:22" ht="15.75">
      <c r="C48" s="334"/>
      <c r="D48" s="334"/>
      <c r="E48" s="334"/>
      <c r="F48" s="334"/>
      <c r="G48" s="334"/>
      <c r="H48" s="334"/>
      <c r="I48" s="334"/>
      <c r="J48" s="334"/>
      <c r="K48" s="334"/>
      <c r="L48" s="335"/>
      <c r="M48" s="335"/>
      <c r="N48" s="334"/>
      <c r="O48" s="334"/>
      <c r="P48" s="334"/>
      <c r="Q48" s="336"/>
      <c r="R48" s="336"/>
      <c r="S48" s="336"/>
      <c r="T48" s="336"/>
      <c r="U48" s="336"/>
      <c r="V48" s="336"/>
    </row>
    <row r="49" spans="3:22" ht="15.75">
      <c r="C49" s="334"/>
      <c r="D49" s="334"/>
      <c r="E49" s="334"/>
      <c r="F49" s="334"/>
      <c r="G49" s="334"/>
      <c r="H49" s="334"/>
      <c r="I49" s="334"/>
      <c r="J49" s="334"/>
      <c r="K49" s="334"/>
      <c r="L49" s="335"/>
      <c r="M49" s="335"/>
      <c r="N49" s="334"/>
      <c r="O49" s="334"/>
      <c r="P49" s="334"/>
      <c r="Q49" s="336"/>
      <c r="R49" s="336"/>
      <c r="S49" s="336"/>
      <c r="T49" s="336"/>
      <c r="U49" s="336"/>
      <c r="V49" s="336"/>
    </row>
    <row r="50" spans="3:22" ht="15.75">
      <c r="C50" s="334"/>
      <c r="D50" s="334"/>
      <c r="E50" s="334"/>
      <c r="F50" s="334"/>
      <c r="G50" s="334"/>
      <c r="H50" s="334"/>
      <c r="I50" s="334"/>
      <c r="J50" s="334"/>
      <c r="K50" s="334"/>
      <c r="L50" s="335"/>
      <c r="M50" s="335"/>
      <c r="N50" s="334"/>
      <c r="O50" s="334"/>
      <c r="P50" s="334"/>
      <c r="Q50" s="336"/>
      <c r="R50" s="336"/>
      <c r="S50" s="336"/>
      <c r="T50" s="336"/>
      <c r="U50" s="336"/>
      <c r="V50" s="336"/>
    </row>
    <row r="51" spans="3:22" ht="15.75">
      <c r="C51" s="334"/>
      <c r="D51" s="334"/>
      <c r="E51" s="334"/>
      <c r="F51" s="334"/>
      <c r="G51" s="334"/>
      <c r="H51" s="334"/>
      <c r="I51" s="334"/>
      <c r="J51" s="334"/>
      <c r="K51" s="334"/>
      <c r="L51" s="335"/>
      <c r="M51" s="335"/>
      <c r="N51" s="334"/>
      <c r="O51" s="334"/>
      <c r="P51" s="334"/>
      <c r="Q51" s="336"/>
      <c r="R51" s="336"/>
      <c r="S51" s="336"/>
      <c r="T51" s="336"/>
      <c r="U51" s="336"/>
      <c r="V51" s="336"/>
    </row>
    <row r="52" spans="3:22" ht="15.75">
      <c r="C52" s="334"/>
      <c r="D52" s="334"/>
      <c r="E52" s="334"/>
      <c r="F52" s="334"/>
      <c r="G52" s="334"/>
      <c r="H52" s="334"/>
      <c r="I52" s="334"/>
      <c r="J52" s="334"/>
      <c r="K52" s="334"/>
      <c r="L52" s="335"/>
      <c r="M52" s="335"/>
      <c r="N52" s="334"/>
      <c r="O52" s="334"/>
      <c r="P52" s="334"/>
      <c r="Q52" s="336"/>
      <c r="R52" s="336"/>
      <c r="S52" s="336"/>
      <c r="T52" s="336"/>
      <c r="U52" s="336"/>
      <c r="V52" s="336"/>
    </row>
    <row r="53" spans="3:22" ht="15.75">
      <c r="C53" s="334"/>
      <c r="D53" s="334"/>
      <c r="E53" s="334"/>
      <c r="F53" s="334"/>
      <c r="G53" s="334"/>
      <c r="H53" s="334"/>
      <c r="I53" s="334"/>
      <c r="J53" s="334"/>
      <c r="K53" s="334"/>
      <c r="L53" s="335"/>
      <c r="M53" s="335"/>
      <c r="N53" s="334"/>
      <c r="O53" s="334"/>
      <c r="P53" s="334"/>
      <c r="Q53" s="336"/>
      <c r="R53" s="336"/>
      <c r="S53" s="336"/>
      <c r="T53" s="336"/>
      <c r="U53" s="336"/>
      <c r="V53" s="336"/>
    </row>
    <row r="54" spans="3:22" ht="15.75">
      <c r="C54" s="334"/>
      <c r="D54" s="334"/>
      <c r="E54" s="334"/>
      <c r="F54" s="334"/>
      <c r="G54" s="334"/>
      <c r="H54" s="334"/>
      <c r="I54" s="334"/>
      <c r="J54" s="334"/>
      <c r="K54" s="334"/>
      <c r="L54" s="335"/>
      <c r="M54" s="335"/>
      <c r="N54" s="334"/>
      <c r="O54" s="334"/>
      <c r="P54" s="334"/>
      <c r="Q54" s="336"/>
      <c r="R54" s="336"/>
      <c r="S54" s="336"/>
      <c r="T54" s="336"/>
      <c r="U54" s="336"/>
      <c r="V54" s="336"/>
    </row>
    <row r="55" spans="3:22" ht="15.75">
      <c r="C55" s="334"/>
      <c r="D55" s="334"/>
      <c r="E55" s="334"/>
      <c r="F55" s="334"/>
      <c r="G55" s="334"/>
      <c r="H55" s="334"/>
      <c r="I55" s="334"/>
      <c r="J55" s="334"/>
      <c r="K55" s="334"/>
      <c r="L55" s="335"/>
      <c r="M55" s="335"/>
      <c r="N55" s="334"/>
      <c r="O55" s="334"/>
      <c r="P55" s="334"/>
      <c r="Q55" s="336"/>
      <c r="R55" s="336"/>
      <c r="S55" s="336"/>
      <c r="T55" s="336"/>
      <c r="U55" s="336"/>
      <c r="V55" s="336"/>
    </row>
  </sheetData>
  <sheetProtection formatCells="0" formatColumns="0" formatRows="0" autoFilter="0"/>
  <protectedRanges>
    <protectedRange sqref="A19:N23 M7:N17 F7:G17 O6:P23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count="2">
    <dataValidation type="list" allowBlank="1" showInputMessage="1" showErrorMessage="1" sqref="P4" xr:uid="{72BB1582-7740-4E1F-9C18-96E4B01E3288}">
      <formula1>Meses</formula1>
    </dataValidation>
    <dataValidation type="whole" allowBlank="1" showInputMessage="1" showErrorMessage="1" sqref="B10:E17 I10:L17" xr:uid="{F9550908-092E-4AE0-8AF6-17F332BEE62F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2" orientation="landscape" useFirstPageNumber="1" r:id="rId1"/>
  <headerFooter scaleWithDoc="0">
    <oddHeader>&amp;L&amp;G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296C-3583-452B-A27D-574EBEFB9CF7}">
  <sheetPr>
    <tabColor theme="0" tint="-4.9989318521683403E-2"/>
    <pageSetUpPr fitToPage="1"/>
  </sheetPr>
  <dimension ref="A1:Y64"/>
  <sheetViews>
    <sheetView view="pageBreakPreview" topLeftCell="A23" zoomScale="130" zoomScaleNormal="100" zoomScaleSheetLayoutView="130" workbookViewId="0">
      <selection activeCell="D43" sqref="D43"/>
    </sheetView>
  </sheetViews>
  <sheetFormatPr baseColWidth="10" defaultColWidth="11.42578125" defaultRowHeight="15"/>
  <cols>
    <col min="1" max="1" width="2.5703125" style="445" customWidth="1"/>
    <col min="2" max="2" width="1.7109375" style="445" customWidth="1"/>
    <col min="3" max="3" width="1.140625" style="445" customWidth="1"/>
    <col min="4" max="4" width="10.85546875" style="393" customWidth="1"/>
    <col min="5" max="5" width="8.85546875" style="393" customWidth="1"/>
    <col min="6" max="10" width="11.42578125" style="393"/>
    <col min="11" max="11" width="14.140625" style="393" customWidth="1"/>
    <col min="12" max="12" width="11.42578125" style="393"/>
    <col min="13" max="13" width="13.5703125" style="393" bestFit="1" customWidth="1"/>
    <col min="14" max="15" width="11.42578125" style="393"/>
    <col min="16" max="16" width="4.140625" style="393" customWidth="1"/>
    <col min="17" max="16384" width="11.42578125" style="393"/>
  </cols>
  <sheetData>
    <row r="1" spans="1:25">
      <c r="A1" s="499" t="s">
        <v>619</v>
      </c>
      <c r="B1" s="500" t="s">
        <v>585</v>
      </c>
      <c r="C1" s="443"/>
      <c r="D1" s="444" t="s">
        <v>53</v>
      </c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</row>
    <row r="2" spans="1:25" ht="20.100000000000001" customHeight="1">
      <c r="A2" s="501" t="s">
        <v>601</v>
      </c>
      <c r="B2" s="502">
        <f>'[1]LGBTTIQ+ TOTAL'!I61</f>
        <v>5</v>
      </c>
      <c r="C2" s="446"/>
      <c r="D2" s="627" t="s">
        <v>620</v>
      </c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</row>
    <row r="3" spans="1:25" ht="20.100000000000001" customHeight="1">
      <c r="A3" s="501" t="s">
        <v>602</v>
      </c>
      <c r="B3" s="502">
        <f>'[1]LGBTTIQ+ TOTAL'!J61</f>
        <v>1</v>
      </c>
      <c r="C3" s="446"/>
      <c r="D3" s="627" t="str">
        <f>UPPER('[1]TOTAL CF Y EF'!P4&amp; " "&amp; '[1]TOTAL CF Y EF'!P3)</f>
        <v>DICIEMBRE 2023</v>
      </c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447"/>
      <c r="R3" s="447"/>
      <c r="S3" s="447"/>
      <c r="T3" s="447"/>
      <c r="U3" s="447"/>
      <c r="V3" s="447"/>
      <c r="W3" s="447"/>
      <c r="X3" s="447"/>
      <c r="Y3" s="447"/>
    </row>
    <row r="4" spans="1:25" ht="16.5" customHeight="1">
      <c r="A4" s="501" t="s">
        <v>600</v>
      </c>
      <c r="B4" s="502">
        <f>'[1]LGBTTIQ+ TOTAL'!H61</f>
        <v>6</v>
      </c>
      <c r="C4" s="446"/>
      <c r="D4" s="448"/>
      <c r="E4" s="449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</row>
    <row r="5" spans="1:25" ht="10.5" customHeight="1">
      <c r="A5" s="501" t="s">
        <v>599</v>
      </c>
      <c r="B5" s="502">
        <f>'[1]LGBTTIQ+ TOTAL'!G61</f>
        <v>43</v>
      </c>
      <c r="C5" s="446"/>
      <c r="D5" s="450"/>
      <c r="E5" s="450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2"/>
      <c r="R5" s="452"/>
      <c r="S5" s="452"/>
      <c r="T5" s="452"/>
      <c r="U5" s="452"/>
      <c r="V5" s="452"/>
      <c r="W5" s="452"/>
      <c r="X5" s="452"/>
      <c r="Y5" s="452"/>
    </row>
    <row r="6" spans="1:25" ht="13.5" customHeight="1">
      <c r="A6" s="501" t="s">
        <v>598</v>
      </c>
      <c r="B6" s="502">
        <f>'[1]LGBTTIQ+ TOTAL'!F61</f>
        <v>103</v>
      </c>
      <c r="C6" s="446"/>
      <c r="D6" s="453"/>
      <c r="E6" s="454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2"/>
      <c r="R6" s="452"/>
      <c r="S6" s="452"/>
      <c r="T6" s="452"/>
      <c r="U6" s="452"/>
      <c r="V6" s="452"/>
      <c r="W6" s="452"/>
      <c r="X6" s="452"/>
      <c r="Y6" s="452"/>
    </row>
    <row r="7" spans="1:25" ht="13.5" customHeight="1">
      <c r="A7" s="501" t="s">
        <v>595</v>
      </c>
      <c r="B7" s="502">
        <f>'[1]LGBTTIQ+ TOTAL'!C61</f>
        <v>566</v>
      </c>
      <c r="C7" s="446"/>
      <c r="D7" s="453"/>
      <c r="E7" s="454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</row>
    <row r="8" spans="1:25" ht="13.5" customHeight="1">
      <c r="A8" s="501" t="s">
        <v>596</v>
      </c>
      <c r="B8" s="502">
        <f>'[1]LGBTTIQ+ TOTAL'!D61</f>
        <v>1048</v>
      </c>
      <c r="C8" s="446"/>
      <c r="D8" s="453"/>
      <c r="E8" s="454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2"/>
      <c r="R8" s="452"/>
      <c r="S8" s="452"/>
      <c r="T8" s="452"/>
      <c r="U8" s="452"/>
      <c r="V8" s="452"/>
      <c r="W8" s="452"/>
      <c r="X8" s="452"/>
      <c r="Y8" s="452"/>
    </row>
    <row r="9" spans="1:25" ht="13.5" customHeight="1">
      <c r="A9" s="503" t="s">
        <v>597</v>
      </c>
      <c r="B9" s="504">
        <f>'[1]LGBTTIQ+ TOTAL'!E61</f>
        <v>1543</v>
      </c>
      <c r="C9" s="446"/>
      <c r="D9" s="453"/>
      <c r="E9" s="454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2"/>
      <c r="R9" s="452"/>
      <c r="S9" s="452"/>
      <c r="T9" s="452"/>
      <c r="U9" s="452"/>
      <c r="V9" s="452"/>
      <c r="W9" s="452"/>
      <c r="X9" s="452"/>
      <c r="Y9" s="452"/>
    </row>
    <row r="10" spans="1:25" ht="13.5" customHeight="1">
      <c r="D10" s="453"/>
      <c r="E10" s="454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2"/>
      <c r="R10" s="452"/>
      <c r="S10" s="452"/>
      <c r="T10" s="452"/>
      <c r="U10" s="452"/>
      <c r="V10" s="452"/>
      <c r="W10" s="452"/>
      <c r="X10" s="452"/>
      <c r="Y10" s="452"/>
    </row>
    <row r="11" spans="1:25" ht="13.5" customHeight="1">
      <c r="D11" s="453"/>
      <c r="E11" s="454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2"/>
      <c r="R11" s="452"/>
      <c r="S11" s="452"/>
      <c r="T11" s="452"/>
      <c r="U11" s="452"/>
      <c r="V11" s="452"/>
      <c r="W11" s="452"/>
      <c r="X11" s="452"/>
      <c r="Y11" s="452"/>
    </row>
    <row r="12" spans="1:25" ht="13.5" customHeight="1">
      <c r="D12" s="453"/>
      <c r="E12" s="454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2"/>
      <c r="R12" s="452"/>
      <c r="S12" s="452"/>
      <c r="T12" s="452"/>
      <c r="U12" s="452"/>
      <c r="V12" s="452"/>
      <c r="W12" s="452"/>
      <c r="X12" s="452"/>
      <c r="Y12" s="452"/>
    </row>
    <row r="13" spans="1:25" ht="13.5" customHeight="1">
      <c r="D13" s="453"/>
      <c r="E13" s="454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2"/>
      <c r="R13" s="452"/>
      <c r="S13" s="452"/>
      <c r="T13" s="452"/>
      <c r="U13" s="452"/>
      <c r="V13" s="452"/>
      <c r="W13" s="452"/>
      <c r="X13" s="452"/>
      <c r="Y13" s="452"/>
    </row>
    <row r="14" spans="1:25" ht="13.5" customHeight="1">
      <c r="D14" s="453"/>
      <c r="E14" s="454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2"/>
      <c r="R14" s="452"/>
      <c r="S14" s="452"/>
      <c r="T14" s="452"/>
      <c r="U14" s="452"/>
      <c r="V14" s="452"/>
      <c r="W14" s="452"/>
      <c r="X14" s="452"/>
      <c r="Y14" s="452"/>
    </row>
    <row r="15" spans="1:25" ht="13.5" customHeight="1">
      <c r="D15" s="453"/>
      <c r="E15" s="454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2"/>
      <c r="R15" s="452"/>
      <c r="S15" s="452"/>
      <c r="T15" s="452"/>
      <c r="U15" s="452"/>
      <c r="V15" s="452"/>
      <c r="W15" s="452"/>
      <c r="X15" s="452"/>
      <c r="Y15" s="452"/>
    </row>
    <row r="16" spans="1:25" ht="13.5" customHeight="1">
      <c r="A16" s="498"/>
      <c r="D16" s="453"/>
      <c r="E16" s="454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2"/>
      <c r="R16" s="452"/>
      <c r="S16" s="452"/>
      <c r="T16" s="452"/>
      <c r="U16" s="452"/>
      <c r="V16" s="452"/>
      <c r="W16" s="452"/>
      <c r="X16" s="452"/>
      <c r="Y16" s="452"/>
    </row>
    <row r="17" spans="4:25" ht="13.5" customHeight="1">
      <c r="D17" s="453"/>
      <c r="E17" s="454"/>
      <c r="F17" s="451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2"/>
      <c r="R17" s="452"/>
      <c r="S17" s="452"/>
      <c r="T17" s="452"/>
      <c r="U17" s="452"/>
      <c r="V17" s="452"/>
      <c r="W17" s="452"/>
      <c r="X17" s="452"/>
      <c r="Y17" s="452"/>
    </row>
    <row r="18" spans="4:25" ht="13.5" customHeight="1">
      <c r="D18" s="453"/>
      <c r="E18" s="454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451"/>
      <c r="Q18" s="452"/>
      <c r="R18" s="452"/>
      <c r="S18" s="452"/>
      <c r="T18" s="452"/>
      <c r="U18" s="452"/>
      <c r="V18" s="452"/>
      <c r="W18" s="452"/>
      <c r="X18" s="452"/>
      <c r="Y18" s="452"/>
    </row>
    <row r="19" spans="4:25" ht="13.5" customHeight="1">
      <c r="D19" s="453"/>
      <c r="E19" s="454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2"/>
      <c r="R19" s="452"/>
      <c r="S19" s="452"/>
      <c r="T19" s="452"/>
      <c r="U19" s="452"/>
      <c r="V19" s="452"/>
      <c r="W19" s="452"/>
      <c r="X19" s="452"/>
      <c r="Y19" s="452"/>
    </row>
    <row r="20" spans="4:25" ht="13.5" customHeight="1">
      <c r="D20" s="453"/>
      <c r="E20" s="454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2"/>
      <c r="R20" s="452"/>
      <c r="S20" s="452"/>
      <c r="T20" s="452"/>
      <c r="U20" s="452"/>
      <c r="V20" s="452"/>
      <c r="W20" s="452"/>
      <c r="X20" s="452"/>
      <c r="Y20" s="452"/>
    </row>
    <row r="21" spans="4:25" ht="13.5" customHeight="1">
      <c r="D21" s="453"/>
      <c r="E21" s="454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2"/>
      <c r="R21" s="452"/>
      <c r="S21" s="452"/>
      <c r="T21" s="452"/>
      <c r="U21" s="452"/>
      <c r="V21" s="452"/>
      <c r="W21" s="452"/>
      <c r="X21" s="452"/>
      <c r="Y21" s="452"/>
    </row>
    <row r="22" spans="4:25" ht="13.5" customHeight="1">
      <c r="D22" s="453"/>
      <c r="E22" s="454"/>
      <c r="F22" s="451"/>
      <c r="G22" s="451"/>
      <c r="H22" s="451"/>
      <c r="I22" s="451"/>
      <c r="J22" s="451"/>
      <c r="K22" s="451"/>
      <c r="L22" s="451"/>
      <c r="M22" s="451"/>
      <c r="N22" s="451"/>
      <c r="O22" s="451"/>
      <c r="P22" s="451"/>
      <c r="Q22" s="452"/>
      <c r="R22" s="452"/>
      <c r="S22" s="452"/>
      <c r="T22" s="452"/>
      <c r="U22" s="452"/>
      <c r="V22" s="452"/>
      <c r="W22" s="452"/>
      <c r="X22" s="452"/>
      <c r="Y22" s="452"/>
    </row>
    <row r="23" spans="4:25" ht="13.5" customHeight="1">
      <c r="D23" s="453"/>
      <c r="E23" s="454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2"/>
      <c r="R23" s="452"/>
      <c r="S23" s="452"/>
      <c r="T23" s="452"/>
      <c r="U23" s="452"/>
      <c r="V23" s="452"/>
      <c r="W23" s="452"/>
      <c r="X23" s="452"/>
      <c r="Y23" s="452"/>
    </row>
    <row r="24" spans="4:25" ht="13.5" customHeight="1">
      <c r="D24" s="455"/>
      <c r="E24" s="456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2"/>
      <c r="R24" s="452"/>
      <c r="S24" s="452"/>
      <c r="T24" s="452"/>
      <c r="U24" s="452"/>
      <c r="V24" s="452"/>
      <c r="W24" s="452"/>
      <c r="X24" s="452"/>
      <c r="Y24" s="452"/>
    </row>
    <row r="25" spans="4:25" ht="13.5" customHeight="1">
      <c r="D25" s="457"/>
      <c r="E25" s="457"/>
      <c r="F25" s="451"/>
      <c r="G25" s="451"/>
      <c r="H25" s="451"/>
      <c r="I25" s="451"/>
      <c r="J25" s="451"/>
      <c r="K25" s="451"/>
      <c r="L25" s="451"/>
      <c r="M25" s="451"/>
      <c r="N25" s="451"/>
      <c r="O25" s="451"/>
      <c r="P25" s="451"/>
      <c r="Q25" s="452"/>
      <c r="R25" s="452"/>
      <c r="S25" s="452"/>
      <c r="T25" s="452"/>
      <c r="U25" s="452"/>
      <c r="V25" s="452"/>
      <c r="W25" s="452"/>
      <c r="X25" s="452"/>
      <c r="Y25" s="452"/>
    </row>
    <row r="26" spans="4:25" ht="13.5" customHeight="1">
      <c r="D26" s="457"/>
      <c r="E26" s="457"/>
      <c r="F26" s="458"/>
      <c r="G26" s="451"/>
      <c r="H26" s="451"/>
      <c r="I26" s="451"/>
      <c r="J26" s="451"/>
      <c r="K26" s="451"/>
      <c r="L26" s="451"/>
      <c r="M26" s="451"/>
      <c r="N26" s="451"/>
      <c r="O26" s="451"/>
      <c r="P26" s="451"/>
      <c r="Q26" s="452"/>
      <c r="R26" s="452"/>
      <c r="S26" s="452"/>
      <c r="T26" s="452"/>
      <c r="U26" s="452"/>
      <c r="V26" s="452"/>
      <c r="W26" s="452"/>
      <c r="X26" s="452"/>
      <c r="Y26" s="452"/>
    </row>
    <row r="27" spans="4:25" ht="16.5" customHeight="1">
      <c r="D27" s="457"/>
      <c r="E27" s="457"/>
      <c r="F27" s="458"/>
      <c r="G27" s="451"/>
      <c r="H27" s="451"/>
      <c r="I27" s="451"/>
      <c r="J27" s="451"/>
      <c r="K27" s="451"/>
      <c r="L27" s="451"/>
      <c r="M27" s="451"/>
      <c r="N27" s="451"/>
      <c r="O27" s="451"/>
      <c r="P27" s="451"/>
      <c r="Q27" s="452"/>
      <c r="R27" s="452"/>
      <c r="S27" s="452"/>
      <c r="T27" s="452"/>
      <c r="U27" s="452"/>
      <c r="V27" s="452"/>
      <c r="W27" s="452"/>
      <c r="X27" s="452"/>
      <c r="Y27" s="452"/>
    </row>
    <row r="28" spans="4:25" ht="16.5" customHeight="1">
      <c r="D28" s="457"/>
      <c r="E28" s="457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2"/>
      <c r="R28" s="452"/>
      <c r="S28" s="452"/>
      <c r="T28" s="452"/>
      <c r="U28" s="452"/>
      <c r="V28" s="452"/>
      <c r="W28" s="452"/>
      <c r="X28" s="452"/>
      <c r="Y28" s="452"/>
    </row>
    <row r="29" spans="4:25" ht="16.5" customHeight="1">
      <c r="D29" s="445"/>
      <c r="E29" s="445"/>
      <c r="F29" s="451"/>
      <c r="G29" s="451"/>
      <c r="H29" s="451"/>
      <c r="I29" s="451"/>
      <c r="J29" s="451"/>
      <c r="K29" s="451"/>
      <c r="L29" s="451"/>
      <c r="M29" s="451"/>
      <c r="N29" s="451"/>
      <c r="O29" s="451"/>
      <c r="P29" s="451"/>
      <c r="Q29" s="452"/>
      <c r="R29" s="452"/>
      <c r="S29" s="452"/>
      <c r="T29" s="452"/>
      <c r="U29" s="452"/>
      <c r="V29" s="452"/>
      <c r="W29" s="452"/>
      <c r="X29" s="452"/>
      <c r="Y29" s="452"/>
    </row>
    <row r="30" spans="4:25" ht="16.5" customHeight="1">
      <c r="D30" s="445"/>
      <c r="E30" s="445"/>
      <c r="F30" s="451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2"/>
      <c r="R30" s="452"/>
      <c r="S30" s="452"/>
      <c r="T30" s="452"/>
      <c r="U30" s="452"/>
      <c r="V30" s="452"/>
      <c r="W30" s="452"/>
      <c r="X30" s="452"/>
      <c r="Y30" s="452"/>
    </row>
    <row r="31" spans="4:25" ht="29.25" customHeight="1">
      <c r="D31" s="445"/>
      <c r="E31" s="445"/>
      <c r="F31" s="451"/>
      <c r="G31" s="451"/>
      <c r="H31" s="451"/>
      <c r="I31" s="451"/>
      <c r="J31" s="445"/>
      <c r="K31" s="445"/>
      <c r="L31" s="451"/>
      <c r="M31" s="451"/>
      <c r="N31" s="451"/>
      <c r="O31" s="451"/>
      <c r="P31" s="451"/>
      <c r="Q31" s="452"/>
      <c r="R31" s="452"/>
      <c r="S31" s="452"/>
      <c r="T31" s="452"/>
      <c r="U31" s="452"/>
      <c r="V31" s="452"/>
      <c r="W31" s="452"/>
      <c r="X31" s="452"/>
      <c r="Y31" s="452"/>
    </row>
    <row r="32" spans="4:25" ht="34.5" customHeight="1">
      <c r="D32" s="445"/>
      <c r="E32" s="445"/>
      <c r="F32" s="451"/>
      <c r="G32" s="451"/>
      <c r="H32" s="451"/>
      <c r="I32" s="451"/>
      <c r="J32" s="459" t="s">
        <v>270</v>
      </c>
      <c r="K32" s="460">
        <f>'[1]LGBTTIQ+ TOTAL'!L61</f>
        <v>3315</v>
      </c>
      <c r="L32" s="451"/>
      <c r="M32" s="451"/>
      <c r="N32" s="451"/>
      <c r="O32" s="451"/>
      <c r="P32" s="451"/>
      <c r="Q32" s="452"/>
      <c r="R32" s="452"/>
      <c r="S32" s="452"/>
      <c r="T32" s="452"/>
      <c r="U32" s="452"/>
      <c r="V32" s="452"/>
      <c r="W32" s="452"/>
      <c r="X32" s="452"/>
      <c r="Y32" s="452"/>
    </row>
    <row r="33" spans="1:25" ht="34.5" customHeight="1">
      <c r="D33" s="445"/>
      <c r="E33" s="445"/>
      <c r="F33" s="451"/>
      <c r="G33" s="451"/>
      <c r="H33" s="451"/>
      <c r="I33" s="451"/>
      <c r="J33" s="459"/>
      <c r="K33" s="460"/>
      <c r="L33" s="451"/>
      <c r="M33" s="451"/>
      <c r="N33" s="451"/>
      <c r="O33" s="451"/>
      <c r="P33" s="451"/>
      <c r="Q33" s="452"/>
      <c r="R33" s="452"/>
      <c r="S33" s="452"/>
      <c r="T33" s="452"/>
      <c r="U33" s="452"/>
      <c r="V33" s="452"/>
      <c r="W33" s="452"/>
      <c r="X33" s="452"/>
      <c r="Y33" s="452"/>
    </row>
    <row r="34" spans="1:25" ht="34.5" customHeight="1">
      <c r="D34" s="445"/>
      <c r="E34" s="445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2"/>
      <c r="R34" s="452"/>
      <c r="S34" s="452"/>
      <c r="T34" s="452"/>
      <c r="U34" s="452"/>
      <c r="V34" s="452"/>
      <c r="W34" s="452"/>
      <c r="X34" s="452"/>
      <c r="Y34" s="452"/>
    </row>
    <row r="35" spans="1:25" ht="10.5" customHeight="1">
      <c r="A35" s="461" t="s">
        <v>280</v>
      </c>
      <c r="E35" s="445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451"/>
      <c r="Q35" s="452"/>
      <c r="R35" s="452"/>
      <c r="S35" s="452"/>
      <c r="T35" s="452"/>
      <c r="U35" s="452"/>
      <c r="V35" s="452"/>
      <c r="W35" s="452"/>
      <c r="X35" s="452"/>
      <c r="Y35" s="452"/>
    </row>
    <row r="36" spans="1:25" ht="10.5" customHeight="1">
      <c r="A36" s="462" t="s">
        <v>621</v>
      </c>
      <c r="E36" s="445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2"/>
      <c r="R36" s="452"/>
      <c r="S36" s="452"/>
      <c r="T36" s="452"/>
      <c r="U36" s="452"/>
      <c r="V36" s="452"/>
      <c r="W36" s="452"/>
      <c r="X36" s="452"/>
      <c r="Y36" s="452"/>
    </row>
    <row r="37" spans="1:25" ht="10.5" customHeight="1">
      <c r="A37" s="462" t="s">
        <v>269</v>
      </c>
      <c r="E37" s="445"/>
      <c r="F37" s="451"/>
      <c r="G37" s="451"/>
      <c r="H37" s="451"/>
      <c r="I37" s="451"/>
      <c r="J37" s="451"/>
      <c r="K37" s="451"/>
      <c r="L37" s="451"/>
      <c r="M37" s="451"/>
      <c r="N37" s="451"/>
      <c r="O37" s="451"/>
      <c r="P37" s="451"/>
      <c r="Q37" s="452"/>
      <c r="R37" s="452"/>
      <c r="S37" s="452"/>
      <c r="T37" s="452"/>
      <c r="U37" s="452"/>
      <c r="V37" s="452"/>
      <c r="W37" s="452"/>
      <c r="X37" s="452"/>
      <c r="Y37" s="452"/>
    </row>
    <row r="38" spans="1:25" ht="15.75">
      <c r="F38" s="452"/>
      <c r="G38" s="452"/>
      <c r="H38" s="452"/>
      <c r="I38" s="452"/>
      <c r="J38" s="452"/>
      <c r="K38" s="452"/>
      <c r="L38" s="452"/>
      <c r="M38" s="452"/>
      <c r="N38" s="452"/>
      <c r="O38" s="452"/>
      <c r="P38" s="452"/>
      <c r="Q38" s="452"/>
      <c r="R38" s="452"/>
      <c r="S38" s="452"/>
      <c r="T38" s="452"/>
      <c r="U38" s="452"/>
      <c r="V38" s="452"/>
      <c r="W38" s="452"/>
      <c r="X38" s="452"/>
      <c r="Y38" s="452"/>
    </row>
    <row r="39" spans="1:25" ht="15.75">
      <c r="F39" s="452"/>
      <c r="G39" s="452"/>
      <c r="H39" s="452"/>
      <c r="I39" s="452"/>
      <c r="J39" s="452"/>
      <c r="K39" s="452"/>
      <c r="L39" s="452"/>
      <c r="M39" s="452"/>
      <c r="N39" s="452"/>
      <c r="O39" s="452"/>
      <c r="P39" s="452"/>
      <c r="Q39" s="452"/>
      <c r="R39" s="452"/>
      <c r="S39" s="452"/>
      <c r="T39" s="452"/>
      <c r="U39" s="452"/>
      <c r="V39" s="452"/>
      <c r="W39" s="452"/>
      <c r="X39" s="452"/>
      <c r="Y39" s="452"/>
    </row>
    <row r="40" spans="1:25" ht="15.75">
      <c r="F40" s="452"/>
      <c r="G40" s="452"/>
      <c r="H40" s="452"/>
      <c r="I40" s="452"/>
      <c r="J40" s="452"/>
      <c r="K40" s="452"/>
      <c r="L40" s="452"/>
      <c r="M40" s="452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2"/>
      <c r="Y40" s="452"/>
    </row>
    <row r="41" spans="1:25" ht="15.75">
      <c r="F41" s="452"/>
      <c r="G41" s="452"/>
      <c r="H41" s="452"/>
      <c r="I41" s="452"/>
      <c r="J41" s="452"/>
      <c r="K41" s="452"/>
      <c r="L41" s="452"/>
      <c r="M41" s="452"/>
      <c r="N41" s="452"/>
      <c r="O41" s="452"/>
      <c r="P41" s="452"/>
      <c r="Q41" s="452"/>
      <c r="R41" s="452"/>
      <c r="S41" s="452"/>
      <c r="T41" s="452"/>
      <c r="U41" s="452"/>
      <c r="V41" s="452"/>
      <c r="W41" s="452"/>
      <c r="X41" s="452"/>
      <c r="Y41" s="452"/>
    </row>
    <row r="42" spans="1:25" ht="15.75">
      <c r="F42" s="452"/>
      <c r="G42" s="452"/>
      <c r="H42" s="452"/>
      <c r="I42" s="452"/>
      <c r="J42" s="452"/>
      <c r="K42" s="452"/>
      <c r="L42" s="452"/>
      <c r="M42" s="452"/>
      <c r="N42" s="452"/>
      <c r="O42" s="452"/>
      <c r="P42" s="452"/>
      <c r="Q42" s="452"/>
      <c r="R42" s="452"/>
      <c r="S42" s="452"/>
      <c r="T42" s="452"/>
      <c r="U42" s="452"/>
      <c r="V42" s="452"/>
      <c r="W42" s="452"/>
      <c r="X42" s="452"/>
      <c r="Y42" s="452"/>
    </row>
    <row r="43" spans="1:25" ht="15.75">
      <c r="F43" s="452"/>
      <c r="G43" s="452"/>
      <c r="H43" s="452"/>
      <c r="I43" s="452"/>
      <c r="J43" s="452"/>
      <c r="K43" s="452"/>
      <c r="L43" s="452"/>
      <c r="M43" s="452"/>
      <c r="N43" s="452"/>
      <c r="O43" s="452"/>
      <c r="P43" s="452"/>
      <c r="Q43" s="452"/>
      <c r="R43" s="452"/>
      <c r="S43" s="452"/>
      <c r="T43" s="452"/>
      <c r="U43" s="452"/>
      <c r="V43" s="452"/>
      <c r="W43" s="452"/>
      <c r="X43" s="452"/>
      <c r="Y43" s="452"/>
    </row>
    <row r="44" spans="1:25" ht="15.75">
      <c r="F44" s="452"/>
      <c r="G44" s="452"/>
      <c r="H44" s="452"/>
      <c r="I44" s="452"/>
      <c r="J44" s="452"/>
      <c r="K44" s="452"/>
      <c r="L44" s="452"/>
      <c r="M44" s="452"/>
      <c r="N44" s="452"/>
      <c r="O44" s="452"/>
      <c r="P44" s="452"/>
      <c r="Q44" s="452"/>
      <c r="R44" s="452"/>
      <c r="S44" s="452"/>
      <c r="T44" s="452"/>
      <c r="U44" s="452"/>
      <c r="V44" s="452"/>
      <c r="W44" s="452"/>
      <c r="X44" s="452"/>
      <c r="Y44" s="452"/>
    </row>
    <row r="45" spans="1:25" ht="15.75">
      <c r="F45" s="452"/>
      <c r="G45" s="452"/>
      <c r="H45" s="452"/>
      <c r="I45" s="452"/>
      <c r="J45" s="452"/>
      <c r="K45" s="452"/>
      <c r="L45" s="452"/>
      <c r="M45" s="452"/>
      <c r="N45" s="452"/>
      <c r="O45" s="452"/>
      <c r="P45" s="452"/>
      <c r="Q45" s="452"/>
      <c r="R45" s="452"/>
      <c r="S45" s="452"/>
      <c r="T45" s="452"/>
      <c r="U45" s="452"/>
      <c r="V45" s="452"/>
      <c r="W45" s="452"/>
      <c r="X45" s="452"/>
      <c r="Y45" s="452"/>
    </row>
    <row r="46" spans="1:25" ht="15.75"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2"/>
      <c r="Q46" s="452"/>
      <c r="R46" s="452"/>
      <c r="S46" s="452"/>
      <c r="T46" s="452"/>
      <c r="U46" s="452"/>
      <c r="V46" s="452"/>
      <c r="W46" s="452"/>
      <c r="X46" s="452"/>
      <c r="Y46" s="452"/>
    </row>
    <row r="47" spans="1:25" ht="15.75">
      <c r="F47" s="452"/>
      <c r="G47" s="452"/>
      <c r="H47" s="452"/>
      <c r="I47" s="452"/>
      <c r="J47" s="452"/>
      <c r="K47" s="452"/>
      <c r="L47" s="452"/>
      <c r="M47" s="452"/>
      <c r="N47" s="452"/>
      <c r="O47" s="452"/>
      <c r="P47" s="452"/>
      <c r="Q47" s="452"/>
      <c r="R47" s="452"/>
      <c r="S47" s="452"/>
      <c r="T47" s="452"/>
      <c r="U47" s="452"/>
      <c r="V47" s="452"/>
      <c r="W47" s="452"/>
      <c r="X47" s="452"/>
      <c r="Y47" s="452"/>
    </row>
    <row r="48" spans="1:25" ht="15.75"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</row>
    <row r="49" spans="6:25" ht="15.75">
      <c r="F49" s="452"/>
      <c r="G49" s="452"/>
      <c r="H49" s="452"/>
      <c r="I49" s="452"/>
      <c r="J49" s="452"/>
      <c r="K49" s="452"/>
      <c r="L49" s="452"/>
      <c r="M49" s="452"/>
      <c r="N49" s="452"/>
      <c r="O49" s="452"/>
      <c r="P49" s="452"/>
      <c r="Q49" s="452"/>
      <c r="R49" s="452"/>
      <c r="S49" s="452"/>
      <c r="T49" s="452"/>
      <c r="U49" s="452"/>
      <c r="V49" s="452"/>
      <c r="W49" s="452"/>
      <c r="X49" s="452"/>
      <c r="Y49" s="452"/>
    </row>
    <row r="50" spans="6:25" ht="15.75">
      <c r="F50" s="452"/>
      <c r="G50" s="452"/>
      <c r="H50" s="452"/>
      <c r="I50" s="452"/>
      <c r="J50" s="452"/>
      <c r="K50" s="452"/>
      <c r="L50" s="452"/>
      <c r="M50" s="452"/>
      <c r="N50" s="452"/>
      <c r="O50" s="452"/>
      <c r="P50" s="452"/>
      <c r="Q50" s="452"/>
      <c r="R50" s="452"/>
      <c r="S50" s="452"/>
      <c r="T50" s="452"/>
      <c r="U50" s="452"/>
      <c r="V50" s="452"/>
      <c r="W50" s="452"/>
      <c r="X50" s="452"/>
      <c r="Y50" s="452"/>
    </row>
    <row r="51" spans="6:25" ht="15.75">
      <c r="F51" s="452"/>
      <c r="G51" s="452"/>
      <c r="H51" s="452"/>
      <c r="I51" s="452"/>
      <c r="J51" s="452"/>
      <c r="K51" s="452"/>
      <c r="L51" s="452"/>
      <c r="M51" s="452"/>
      <c r="N51" s="452"/>
      <c r="O51" s="452"/>
      <c r="P51" s="452"/>
      <c r="Q51" s="452"/>
      <c r="R51" s="452"/>
      <c r="S51" s="452"/>
      <c r="T51" s="452"/>
      <c r="U51" s="452"/>
      <c r="V51" s="452"/>
      <c r="W51" s="452"/>
      <c r="X51" s="452"/>
      <c r="Y51" s="452"/>
    </row>
    <row r="52" spans="6:25" ht="15.75">
      <c r="F52" s="452"/>
      <c r="G52" s="452"/>
      <c r="H52" s="452"/>
      <c r="I52" s="452"/>
      <c r="J52" s="452"/>
      <c r="K52" s="452"/>
      <c r="L52" s="452"/>
      <c r="M52" s="452"/>
      <c r="N52" s="452"/>
      <c r="O52" s="452"/>
      <c r="P52" s="452"/>
      <c r="Q52" s="452"/>
      <c r="R52" s="452"/>
      <c r="S52" s="452"/>
      <c r="T52" s="452"/>
      <c r="U52" s="452"/>
      <c r="V52" s="452"/>
      <c r="W52" s="452"/>
      <c r="X52" s="452"/>
      <c r="Y52" s="452"/>
    </row>
    <row r="53" spans="6:25" ht="15.75">
      <c r="F53" s="452"/>
      <c r="G53" s="452"/>
      <c r="H53" s="452"/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2"/>
      <c r="V53" s="452"/>
      <c r="W53" s="452"/>
      <c r="X53" s="452"/>
      <c r="Y53" s="452"/>
    </row>
    <row r="54" spans="6:25" ht="15.75"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</row>
    <row r="55" spans="6:25" ht="15.75">
      <c r="F55" s="452"/>
      <c r="G55" s="452"/>
      <c r="H55" s="452"/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</row>
    <row r="56" spans="6:25" ht="15.75">
      <c r="F56" s="452"/>
      <c r="G56" s="452"/>
      <c r="H56" s="452"/>
      <c r="I56" s="452"/>
      <c r="J56" s="452"/>
      <c r="K56" s="452"/>
      <c r="L56" s="452"/>
      <c r="M56" s="452"/>
      <c r="N56" s="452"/>
      <c r="O56" s="452"/>
      <c r="P56" s="452"/>
      <c r="Q56" s="452"/>
      <c r="R56" s="452"/>
      <c r="S56" s="452"/>
      <c r="T56" s="452"/>
      <c r="U56" s="452"/>
      <c r="V56" s="452"/>
      <c r="W56" s="452"/>
      <c r="X56" s="452"/>
      <c r="Y56" s="452"/>
    </row>
    <row r="57" spans="6:25" ht="15.75">
      <c r="F57" s="452"/>
      <c r="G57" s="452"/>
      <c r="H57" s="452"/>
      <c r="I57" s="452"/>
      <c r="J57" s="452"/>
      <c r="K57" s="452"/>
      <c r="L57" s="452"/>
      <c r="M57" s="452"/>
      <c r="N57" s="452"/>
      <c r="O57" s="452"/>
      <c r="P57" s="452"/>
      <c r="Q57" s="452"/>
      <c r="R57" s="452"/>
      <c r="S57" s="452"/>
      <c r="T57" s="452"/>
      <c r="U57" s="452"/>
      <c r="V57" s="452"/>
      <c r="W57" s="452"/>
      <c r="X57" s="452"/>
      <c r="Y57" s="452"/>
    </row>
    <row r="58" spans="6:25" ht="15.75">
      <c r="F58" s="452"/>
      <c r="G58" s="452"/>
      <c r="H58" s="452"/>
      <c r="I58" s="452"/>
      <c r="J58" s="452"/>
      <c r="K58" s="452"/>
      <c r="L58" s="452"/>
      <c r="M58" s="452"/>
      <c r="N58" s="452"/>
      <c r="O58" s="452"/>
      <c r="P58" s="452"/>
      <c r="Q58" s="452"/>
      <c r="R58" s="452"/>
      <c r="S58" s="452"/>
      <c r="T58" s="452"/>
      <c r="U58" s="452"/>
      <c r="V58" s="452"/>
      <c r="W58" s="452"/>
      <c r="X58" s="452"/>
      <c r="Y58" s="452"/>
    </row>
    <row r="59" spans="6:25" ht="15.75"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  <c r="X59" s="452"/>
      <c r="Y59" s="452"/>
    </row>
    <row r="60" spans="6:25" ht="15.75"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</row>
    <row r="61" spans="6:25" ht="15.75"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  <c r="X61" s="452"/>
      <c r="Y61" s="452"/>
    </row>
    <row r="62" spans="6:25" ht="15.75"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</row>
    <row r="63" spans="6:25" ht="15.75">
      <c r="F63" s="452"/>
      <c r="G63" s="452"/>
      <c r="H63" s="452"/>
      <c r="I63" s="452"/>
      <c r="J63" s="452"/>
      <c r="K63" s="452"/>
      <c r="L63" s="452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</row>
    <row r="64" spans="6:25" ht="15.75"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</row>
  </sheetData>
  <sheetProtection autoFilter="0"/>
  <mergeCells count="2">
    <mergeCell ref="D2:P2"/>
    <mergeCell ref="D3:P3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" orientation="landscape" useFirstPageNumber="1" r:id="rId1"/>
  <headerFooter scaleWithDoc="0">
    <oddHeader>&amp;L&amp;G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5A53-C3F2-4D2F-A3A3-7CA6E22D33CC}">
  <dimension ref="A1:Q67"/>
  <sheetViews>
    <sheetView view="pageBreakPreview" topLeftCell="A30" zoomScale="70" zoomScaleNormal="100" zoomScaleSheetLayoutView="70" workbookViewId="0">
      <selection activeCell="A67" sqref="A67"/>
    </sheetView>
  </sheetViews>
  <sheetFormatPr baseColWidth="10" defaultColWidth="11.42578125" defaultRowHeight="15"/>
  <cols>
    <col min="1" max="1" width="55.85546875" style="464" customWidth="1"/>
    <col min="2" max="2" width="1.85546875" style="464" customWidth="1"/>
    <col min="3" max="8" width="14.85546875" style="464" customWidth="1"/>
    <col min="9" max="9" width="1.85546875" style="464" customWidth="1"/>
    <col min="10" max="15" width="14.85546875" style="464" customWidth="1"/>
    <col min="16" max="16" width="1.85546875" style="464" customWidth="1"/>
    <col min="17" max="17" width="14.85546875" style="464" customWidth="1"/>
    <col min="18" max="16384" width="11.42578125" style="464"/>
  </cols>
  <sheetData>
    <row r="1" spans="1:17">
      <c r="A1" s="463" t="s">
        <v>53</v>
      </c>
    </row>
    <row r="2" spans="1:17" ht="20.100000000000001" customHeight="1">
      <c r="A2" s="628" t="s">
        <v>622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</row>
    <row r="3" spans="1:17" ht="20.100000000000001" customHeight="1">
      <c r="A3" s="628" t="str">
        <f>UPPER('[1]TOTAL CF Y EF'!P4&amp; " "&amp; '[1]TOTAL CF Y EF'!P3)</f>
        <v>DICIEMBRE 2023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</row>
    <row r="4" spans="1:17">
      <c r="A4" s="465"/>
    </row>
    <row r="5" spans="1:17">
      <c r="A5" s="629" t="s">
        <v>623</v>
      </c>
      <c r="B5" s="467"/>
      <c r="C5" s="629" t="s">
        <v>273</v>
      </c>
      <c r="D5" s="629"/>
      <c r="E5" s="629"/>
      <c r="F5" s="629"/>
      <c r="G5" s="629"/>
      <c r="H5" s="629"/>
      <c r="I5" s="467"/>
      <c r="J5" s="629" t="s">
        <v>274</v>
      </c>
      <c r="K5" s="629"/>
      <c r="L5" s="629"/>
      <c r="M5" s="629"/>
      <c r="N5" s="629"/>
      <c r="O5" s="630"/>
      <c r="P5" s="631"/>
      <c r="Q5" s="629" t="s">
        <v>90</v>
      </c>
    </row>
    <row r="6" spans="1:17">
      <c r="A6" s="629"/>
      <c r="B6" s="467"/>
      <c r="C6" s="629" t="s">
        <v>282</v>
      </c>
      <c r="D6" s="629"/>
      <c r="E6" s="629" t="s">
        <v>283</v>
      </c>
      <c r="F6" s="629"/>
      <c r="G6" s="629" t="s">
        <v>195</v>
      </c>
      <c r="H6" s="629" t="s">
        <v>275</v>
      </c>
      <c r="I6" s="467"/>
      <c r="J6" s="629" t="s">
        <v>282</v>
      </c>
      <c r="K6" s="629"/>
      <c r="L6" s="629" t="s">
        <v>283</v>
      </c>
      <c r="M6" s="629"/>
      <c r="N6" s="629" t="s">
        <v>195</v>
      </c>
      <c r="O6" s="630" t="s">
        <v>275</v>
      </c>
      <c r="P6" s="631"/>
      <c r="Q6" s="629"/>
    </row>
    <row r="7" spans="1:17">
      <c r="A7" s="629"/>
      <c r="B7" s="467"/>
      <c r="C7" s="468" t="s">
        <v>276</v>
      </c>
      <c r="D7" s="468" t="s">
        <v>277</v>
      </c>
      <c r="E7" s="468" t="s">
        <v>276</v>
      </c>
      <c r="F7" s="468" t="s">
        <v>277</v>
      </c>
      <c r="G7" s="632"/>
      <c r="H7" s="632"/>
      <c r="I7" s="467"/>
      <c r="J7" s="466" t="s">
        <v>276</v>
      </c>
      <c r="K7" s="466" t="s">
        <v>277</v>
      </c>
      <c r="L7" s="466" t="s">
        <v>276</v>
      </c>
      <c r="M7" s="466" t="s">
        <v>277</v>
      </c>
      <c r="N7" s="629"/>
      <c r="O7" s="630"/>
      <c r="P7" s="631"/>
      <c r="Q7" s="629"/>
    </row>
    <row r="8" spans="1:17" ht="8.1" customHeight="1">
      <c r="A8" s="465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</row>
    <row r="9" spans="1:17">
      <c r="A9" s="469" t="s">
        <v>55</v>
      </c>
      <c r="B9" s="470"/>
      <c r="C9" s="471">
        <f>SUMIFS([1]!TabAltas[FC PROCESADOS HOMBRES],[1]!TabAltas[ENTIDAD FEDERATIVA / CENTRO PENITENCIARIO FEDERAL],[1]Catalogos!$C2,[1]!TabAltas[ID_MES],CIdMes)</f>
        <v>20</v>
      </c>
      <c r="D9" s="471">
        <f>SUMIFS([1]!TabAltas[FC PROCESADOS MUJERES],[1]!TabAltas[ENTIDAD FEDERATIVA / CENTRO PENITENCIARIO FEDERAL],[1]Catalogos!$C2,[1]!TabAltas[ID_MES],CIdMes)</f>
        <v>14</v>
      </c>
      <c r="E9" s="471">
        <f>SUMIFS([1]!TabAltas[FC SENTENCIADOS HOMBRES],[1]!TabAltas[ENTIDAD FEDERATIVA / CENTRO PENITENCIARIO FEDERAL],[1]Catalogos!$C2,[1]!TabAltas[ID_MES],CIdMes)</f>
        <v>1</v>
      </c>
      <c r="F9" s="471">
        <f>SUMIFS([1]!TabAltas[FC SENTENCIADOS MUJERES],[1]!TabAltas[ENTIDAD FEDERATIVA / CENTRO PENITENCIARIO FEDERAL],[1]Catalogos!$C2,[1]!TabAltas[ID_MES],CIdMes)</f>
        <v>14</v>
      </c>
      <c r="G9" s="472">
        <f>SUM(C9:F9)</f>
        <v>49</v>
      </c>
      <c r="H9" s="473">
        <f>G9*100/Q9</f>
        <v>85.964912280701753</v>
      </c>
      <c r="I9" s="474"/>
      <c r="J9" s="471">
        <f>SUMIFS([1]!TabAltas[FF PROCESADOS HOMBRES],[1]!TabAltas[ENTIDAD FEDERATIVA / CENTRO PENITENCIARIO FEDERAL],[1]Catalogos!$C2,[1]!TabAltas[ID_MES],CIdMes)</f>
        <v>1</v>
      </c>
      <c r="K9" s="471">
        <f>SUMIFS([1]!TabAltas[FF PROCESADOS MUJERES],[1]!TabAltas[ENTIDAD FEDERATIVA / CENTRO PENITENCIARIO FEDERAL],[1]Catalogos!$C2,[1]!TabAltas[ID_MES],CIdMes)</f>
        <v>6</v>
      </c>
      <c r="L9" s="471">
        <f>SUMIFS([1]!TabAltas[FF SENTENCIADOS HOMBRES],[1]!TabAltas[ENTIDAD FEDERATIVA / CENTRO PENITENCIARIO FEDERAL],[1]Catalogos!$C2,[1]!TabAltas[ID_MES],CIdMes)</f>
        <v>0</v>
      </c>
      <c r="M9" s="471">
        <f>SUMIFS([1]!TabAltas[FF SENTENCIADOS MUJERES],[1]!TabAltas[ENTIDAD FEDERATIVA / CENTRO PENITENCIARIO FEDERAL],[1]Catalogos!$C2,[1]!TabAltas[ID_MES],CIdMes)</f>
        <v>1</v>
      </c>
      <c r="N9" s="472">
        <f>SUM(J9:M9)</f>
        <v>8</v>
      </c>
      <c r="O9" s="473">
        <f>N9*100/Q9</f>
        <v>14.035087719298245</v>
      </c>
      <c r="P9" s="475"/>
      <c r="Q9" s="472">
        <f>G9+N9</f>
        <v>57</v>
      </c>
    </row>
    <row r="10" spans="1:17">
      <c r="A10" s="469" t="s">
        <v>56</v>
      </c>
      <c r="B10" s="470"/>
      <c r="C10" s="471">
        <f>SUMIFS([1]!TabAltas[FC PROCESADOS HOMBRES],[1]!TabAltas[ENTIDAD FEDERATIVA / CENTRO PENITENCIARIO FEDERAL],[1]Catalogos!$C3,[1]!TabAltas[ID_MES],CIdMes)</f>
        <v>49</v>
      </c>
      <c r="D10" s="471">
        <f>SUMIFS([1]!TabAltas[FC PROCESADOS MUJERES],[1]!TabAltas[ENTIDAD FEDERATIVA / CENTRO PENITENCIARIO FEDERAL],[1]Catalogos!$C3,[1]!TabAltas[ID_MES],CIdMes)</f>
        <v>11</v>
      </c>
      <c r="E10" s="471">
        <f>SUMIFS([1]!TabAltas[FC SENTENCIADOS HOMBRES],[1]!TabAltas[ENTIDAD FEDERATIVA / CENTRO PENITENCIARIO FEDERAL],[1]Catalogos!$C3,[1]!TabAltas[ID_MES],CIdMes)</f>
        <v>54</v>
      </c>
      <c r="F10" s="471">
        <f>SUMIFS([1]!TabAltas[FC SENTENCIADOS MUJERES],[1]!TabAltas[ENTIDAD FEDERATIVA / CENTRO PENITENCIARIO FEDERAL],[1]Catalogos!$C3,[1]!TabAltas[ID_MES],CIdMes)</f>
        <v>10</v>
      </c>
      <c r="G10" s="472">
        <f t="shared" ref="G10:G40" si="0">SUM(C10:F10)</f>
        <v>124</v>
      </c>
      <c r="H10" s="473">
        <f t="shared" ref="H10:H40" si="1">G10*100/Q10</f>
        <v>89.85507246376811</v>
      </c>
      <c r="I10" s="474"/>
      <c r="J10" s="471">
        <f>SUMIFS([1]!TabAltas[FF PROCESADOS HOMBRES],[1]!TabAltas[ENTIDAD FEDERATIVA / CENTRO PENITENCIARIO FEDERAL],[1]Catalogos!$C3,[1]!TabAltas[ID_MES],CIdMes)</f>
        <v>1</v>
      </c>
      <c r="K10" s="471">
        <f>SUMIFS([1]!TabAltas[FF PROCESADOS MUJERES],[1]!TabAltas[ENTIDAD FEDERATIVA / CENTRO PENITENCIARIO FEDERAL],[1]Catalogos!$C3,[1]!TabAltas[ID_MES],CIdMes)</f>
        <v>4</v>
      </c>
      <c r="L10" s="471">
        <f>SUMIFS([1]!TabAltas[FF SENTENCIADOS HOMBRES],[1]!TabAltas[ENTIDAD FEDERATIVA / CENTRO PENITENCIARIO FEDERAL],[1]Catalogos!$C3,[1]!TabAltas[ID_MES],CIdMes)</f>
        <v>5</v>
      </c>
      <c r="M10" s="471">
        <f>SUMIFS([1]!TabAltas[FF SENTENCIADOS MUJERES],[1]!TabAltas[ENTIDAD FEDERATIVA / CENTRO PENITENCIARIO FEDERAL],[1]Catalogos!$C3,[1]!TabAltas[ID_MES],CIdMes)</f>
        <v>4</v>
      </c>
      <c r="N10" s="472">
        <f t="shared" ref="N10:N40" si="2">SUM(J10:M10)</f>
        <v>14</v>
      </c>
      <c r="O10" s="473">
        <f t="shared" ref="O10:O40" si="3">N10*100/Q10</f>
        <v>10.144927536231885</v>
      </c>
      <c r="P10" s="475"/>
      <c r="Q10" s="472">
        <f t="shared" ref="Q10:Q59" si="4">G10+N10</f>
        <v>138</v>
      </c>
    </row>
    <row r="11" spans="1:17">
      <c r="A11" s="469" t="s">
        <v>57</v>
      </c>
      <c r="B11" s="470"/>
      <c r="C11" s="471">
        <f>SUMIFS([1]!TabAltas[FC PROCESADOS HOMBRES],[1]!TabAltas[ENTIDAD FEDERATIVA / CENTRO PENITENCIARIO FEDERAL],[1]Catalogos!$C4,[1]!TabAltas[ID_MES],CIdMes)</f>
        <v>1</v>
      </c>
      <c r="D11" s="471">
        <f>SUMIFS([1]!TabAltas[FC PROCESADOS MUJERES],[1]!TabAltas[ENTIDAD FEDERATIVA / CENTRO PENITENCIARIO FEDERAL],[1]Catalogos!$C4,[1]!TabAltas[ID_MES],CIdMes)</f>
        <v>1</v>
      </c>
      <c r="E11" s="471">
        <f>SUMIFS([1]!TabAltas[FC SENTENCIADOS HOMBRES],[1]!TabAltas[ENTIDAD FEDERATIVA / CENTRO PENITENCIARIO FEDERAL],[1]Catalogos!$C4,[1]!TabAltas[ID_MES],CIdMes)</f>
        <v>1</v>
      </c>
      <c r="F11" s="471">
        <f>SUMIFS([1]!TabAltas[FC SENTENCIADOS MUJERES],[1]!TabAltas[ENTIDAD FEDERATIVA / CENTRO PENITENCIARIO FEDERAL],[1]Catalogos!$C4,[1]!TabAltas[ID_MES],CIdMes)</f>
        <v>0</v>
      </c>
      <c r="G11" s="472">
        <f t="shared" si="0"/>
        <v>3</v>
      </c>
      <c r="H11" s="473">
        <f t="shared" si="1"/>
        <v>100</v>
      </c>
      <c r="I11" s="474"/>
      <c r="J11" s="471">
        <f>SUMIFS([1]!TabAltas[FF PROCESADOS HOMBRES],[1]!TabAltas[ENTIDAD FEDERATIVA / CENTRO PENITENCIARIO FEDERAL],[1]Catalogos!$C4,[1]!TabAltas[ID_MES],CIdMes)</f>
        <v>0</v>
      </c>
      <c r="K11" s="471">
        <f>SUMIFS([1]!TabAltas[FF PROCESADOS MUJERES],[1]!TabAltas[ENTIDAD FEDERATIVA / CENTRO PENITENCIARIO FEDERAL],[1]Catalogos!$C4,[1]!TabAltas[ID_MES],CIdMes)</f>
        <v>0</v>
      </c>
      <c r="L11" s="471">
        <f>SUMIFS([1]!TabAltas[FF SENTENCIADOS HOMBRES],[1]!TabAltas[ENTIDAD FEDERATIVA / CENTRO PENITENCIARIO FEDERAL],[1]Catalogos!$C4,[1]!TabAltas[ID_MES],CIdMes)</f>
        <v>0</v>
      </c>
      <c r="M11" s="471">
        <f>SUMIFS([1]!TabAltas[FF SENTENCIADOS MUJERES],[1]!TabAltas[ENTIDAD FEDERATIVA / CENTRO PENITENCIARIO FEDERAL],[1]Catalogos!$C4,[1]!TabAltas[ID_MES],CIdMes)</f>
        <v>0</v>
      </c>
      <c r="N11" s="472">
        <f t="shared" si="2"/>
        <v>0</v>
      </c>
      <c r="O11" s="473">
        <f t="shared" si="3"/>
        <v>0</v>
      </c>
      <c r="P11" s="475"/>
      <c r="Q11" s="472">
        <f t="shared" si="4"/>
        <v>3</v>
      </c>
    </row>
    <row r="12" spans="1:17">
      <c r="A12" s="469" t="s">
        <v>58</v>
      </c>
      <c r="B12" s="470"/>
      <c r="C12" s="471">
        <f>SUMIFS([1]!TabAltas[FC PROCESADOS HOMBRES],[1]!TabAltas[ENTIDAD FEDERATIVA / CENTRO PENITENCIARIO FEDERAL],[1]Catalogos!$C5,[1]!TabAltas[ID_MES],CIdMes)</f>
        <v>1</v>
      </c>
      <c r="D12" s="471">
        <f>SUMIFS([1]!TabAltas[FC PROCESADOS MUJERES],[1]!TabAltas[ENTIDAD FEDERATIVA / CENTRO PENITENCIARIO FEDERAL],[1]Catalogos!$C5,[1]!TabAltas[ID_MES],CIdMes)</f>
        <v>0</v>
      </c>
      <c r="E12" s="471">
        <f>SUMIFS([1]!TabAltas[FC SENTENCIADOS HOMBRES],[1]!TabAltas[ENTIDAD FEDERATIVA / CENTRO PENITENCIARIO FEDERAL],[1]Catalogos!$C5,[1]!TabAltas[ID_MES],CIdMes)</f>
        <v>13</v>
      </c>
      <c r="F12" s="471">
        <f>SUMIFS([1]!TabAltas[FC SENTENCIADOS MUJERES],[1]!TabAltas[ENTIDAD FEDERATIVA / CENTRO PENITENCIARIO FEDERAL],[1]Catalogos!$C5,[1]!TabAltas[ID_MES],CIdMes)</f>
        <v>5</v>
      </c>
      <c r="G12" s="472">
        <f t="shared" si="0"/>
        <v>19</v>
      </c>
      <c r="H12" s="473">
        <f t="shared" si="1"/>
        <v>100</v>
      </c>
      <c r="I12" s="474"/>
      <c r="J12" s="471">
        <f>SUMIFS([1]!TabAltas[FF PROCESADOS HOMBRES],[1]!TabAltas[ENTIDAD FEDERATIVA / CENTRO PENITENCIARIO FEDERAL],[1]Catalogos!$C5,[1]!TabAltas[ID_MES],CIdMes)</f>
        <v>0</v>
      </c>
      <c r="K12" s="471">
        <f>SUMIFS([1]!TabAltas[FF PROCESADOS MUJERES],[1]!TabAltas[ENTIDAD FEDERATIVA / CENTRO PENITENCIARIO FEDERAL],[1]Catalogos!$C5,[1]!TabAltas[ID_MES],CIdMes)</f>
        <v>0</v>
      </c>
      <c r="L12" s="471">
        <f>SUMIFS([1]!TabAltas[FF SENTENCIADOS HOMBRES],[1]!TabAltas[ENTIDAD FEDERATIVA / CENTRO PENITENCIARIO FEDERAL],[1]Catalogos!$C5,[1]!TabAltas[ID_MES],CIdMes)</f>
        <v>0</v>
      </c>
      <c r="M12" s="471">
        <f>SUMIFS([1]!TabAltas[FF SENTENCIADOS MUJERES],[1]!TabAltas[ENTIDAD FEDERATIVA / CENTRO PENITENCIARIO FEDERAL],[1]Catalogos!$C5,[1]!TabAltas[ID_MES],CIdMes)</f>
        <v>0</v>
      </c>
      <c r="N12" s="472">
        <f t="shared" si="2"/>
        <v>0</v>
      </c>
      <c r="O12" s="473">
        <f t="shared" si="3"/>
        <v>0</v>
      </c>
      <c r="P12" s="475"/>
      <c r="Q12" s="472">
        <f t="shared" si="4"/>
        <v>19</v>
      </c>
    </row>
    <row r="13" spans="1:17">
      <c r="A13" s="469" t="s">
        <v>61</v>
      </c>
      <c r="B13" s="470"/>
      <c r="C13" s="471">
        <f>SUMIFS([1]!TabAltas[FC PROCESADOS HOMBRES],[1]!TabAltas[ENTIDAD FEDERATIVA / CENTRO PENITENCIARIO FEDERAL],[1]Catalogos!$C6,[1]!TabAltas[ID_MES],CIdMes)</f>
        <v>14</v>
      </c>
      <c r="D13" s="471">
        <f>SUMIFS([1]!TabAltas[FC PROCESADOS MUJERES],[1]!TabAltas[ENTIDAD FEDERATIVA / CENTRO PENITENCIARIO FEDERAL],[1]Catalogos!$C6,[1]!TabAltas[ID_MES],CIdMes)</f>
        <v>11</v>
      </c>
      <c r="E13" s="471">
        <f>SUMIFS([1]!TabAltas[FC SENTENCIADOS HOMBRES],[1]!TabAltas[ENTIDAD FEDERATIVA / CENTRO PENITENCIARIO FEDERAL],[1]Catalogos!$C6,[1]!TabAltas[ID_MES],CIdMes)</f>
        <v>8</v>
      </c>
      <c r="F13" s="471">
        <f>SUMIFS([1]!TabAltas[FC SENTENCIADOS MUJERES],[1]!TabAltas[ENTIDAD FEDERATIVA / CENTRO PENITENCIARIO FEDERAL],[1]Catalogos!$C6,[1]!TabAltas[ID_MES],CIdMes)</f>
        <v>9</v>
      </c>
      <c r="G13" s="472">
        <f t="shared" si="0"/>
        <v>42</v>
      </c>
      <c r="H13" s="473">
        <f t="shared" si="1"/>
        <v>95.454545454545453</v>
      </c>
      <c r="I13" s="474"/>
      <c r="J13" s="471">
        <f>SUMIFS([1]!TabAltas[FF PROCESADOS HOMBRES],[1]!TabAltas[ENTIDAD FEDERATIVA / CENTRO PENITENCIARIO FEDERAL],[1]Catalogos!$C6,[1]!TabAltas[ID_MES],CIdMes)</f>
        <v>0</v>
      </c>
      <c r="K13" s="471">
        <f>SUMIFS([1]!TabAltas[FF PROCESADOS MUJERES],[1]!TabAltas[ENTIDAD FEDERATIVA / CENTRO PENITENCIARIO FEDERAL],[1]Catalogos!$C6,[1]!TabAltas[ID_MES],CIdMes)</f>
        <v>0</v>
      </c>
      <c r="L13" s="471">
        <f>SUMIFS([1]!TabAltas[FF SENTENCIADOS HOMBRES],[1]!TabAltas[ENTIDAD FEDERATIVA / CENTRO PENITENCIARIO FEDERAL],[1]Catalogos!$C6,[1]!TabAltas[ID_MES],CIdMes)</f>
        <v>0</v>
      </c>
      <c r="M13" s="471">
        <f>SUMIFS([1]!TabAltas[FF SENTENCIADOS MUJERES],[1]!TabAltas[ENTIDAD FEDERATIVA / CENTRO PENITENCIARIO FEDERAL],[1]Catalogos!$C6,[1]!TabAltas[ID_MES],CIdMes)</f>
        <v>2</v>
      </c>
      <c r="N13" s="472">
        <f t="shared" si="2"/>
        <v>2</v>
      </c>
      <c r="O13" s="473">
        <f t="shared" si="3"/>
        <v>4.5454545454545459</v>
      </c>
      <c r="P13" s="475"/>
      <c r="Q13" s="472">
        <f t="shared" si="4"/>
        <v>44</v>
      </c>
    </row>
    <row r="14" spans="1:17">
      <c r="A14" s="469" t="s">
        <v>62</v>
      </c>
      <c r="B14" s="470"/>
      <c r="C14" s="471">
        <f>SUMIFS([1]!TabAltas[FC PROCESADOS HOMBRES],[1]!TabAltas[ENTIDAD FEDERATIVA / CENTRO PENITENCIARIO FEDERAL],[1]Catalogos!$C7,[1]!TabAltas[ID_MES],CIdMes)</f>
        <v>9</v>
      </c>
      <c r="D14" s="471">
        <f>SUMIFS([1]!TabAltas[FC PROCESADOS MUJERES],[1]!TabAltas[ENTIDAD FEDERATIVA / CENTRO PENITENCIARIO FEDERAL],[1]Catalogos!$C7,[1]!TabAltas[ID_MES],CIdMes)</f>
        <v>15</v>
      </c>
      <c r="E14" s="471">
        <f>SUMIFS([1]!TabAltas[FC SENTENCIADOS HOMBRES],[1]!TabAltas[ENTIDAD FEDERATIVA / CENTRO PENITENCIARIO FEDERAL],[1]Catalogos!$C7,[1]!TabAltas[ID_MES],CIdMes)</f>
        <v>24</v>
      </c>
      <c r="F14" s="471">
        <f>SUMIFS([1]!TabAltas[FC SENTENCIADOS MUJERES],[1]!TabAltas[ENTIDAD FEDERATIVA / CENTRO PENITENCIARIO FEDERAL],[1]Catalogos!$C7,[1]!TabAltas[ID_MES],CIdMes)</f>
        <v>15</v>
      </c>
      <c r="G14" s="472">
        <f t="shared" si="0"/>
        <v>63</v>
      </c>
      <c r="H14" s="473">
        <f t="shared" si="1"/>
        <v>92.647058823529406</v>
      </c>
      <c r="I14" s="474"/>
      <c r="J14" s="471">
        <f>SUMIFS([1]!TabAltas[FF PROCESADOS HOMBRES],[1]!TabAltas[ENTIDAD FEDERATIVA / CENTRO PENITENCIARIO FEDERAL],[1]Catalogos!$C7,[1]!TabAltas[ID_MES],CIdMes)</f>
        <v>0</v>
      </c>
      <c r="K14" s="471">
        <f>SUMIFS([1]!TabAltas[FF PROCESADOS MUJERES],[1]!TabAltas[ENTIDAD FEDERATIVA / CENTRO PENITENCIARIO FEDERAL],[1]Catalogos!$C7,[1]!TabAltas[ID_MES],CIdMes)</f>
        <v>0</v>
      </c>
      <c r="L14" s="471">
        <f>SUMIFS([1]!TabAltas[FF SENTENCIADOS HOMBRES],[1]!TabAltas[ENTIDAD FEDERATIVA / CENTRO PENITENCIARIO FEDERAL],[1]Catalogos!$C7,[1]!TabAltas[ID_MES],CIdMes)</f>
        <v>0</v>
      </c>
      <c r="M14" s="471">
        <f>SUMIFS([1]!TabAltas[FF SENTENCIADOS MUJERES],[1]!TabAltas[ENTIDAD FEDERATIVA / CENTRO PENITENCIARIO FEDERAL],[1]Catalogos!$C7,[1]!TabAltas[ID_MES],CIdMes)</f>
        <v>5</v>
      </c>
      <c r="N14" s="472">
        <f t="shared" si="2"/>
        <v>5</v>
      </c>
      <c r="O14" s="473">
        <f t="shared" si="3"/>
        <v>7.3529411764705879</v>
      </c>
      <c r="P14" s="475"/>
      <c r="Q14" s="472">
        <f t="shared" si="4"/>
        <v>68</v>
      </c>
    </row>
    <row r="15" spans="1:17">
      <c r="A15" s="469" t="s">
        <v>63</v>
      </c>
      <c r="B15" s="470"/>
      <c r="C15" s="471">
        <f>SUMIFS([1]!TabAltas[FC PROCESADOS HOMBRES],[1]!TabAltas[ENTIDAD FEDERATIVA / CENTRO PENITENCIARIO FEDERAL],[1]Catalogos!$C8,[1]!TabAltas[ID_MES],CIdMes)</f>
        <v>44</v>
      </c>
      <c r="D15" s="471">
        <f>SUMIFS([1]!TabAltas[FC PROCESADOS MUJERES],[1]!TabAltas[ENTIDAD FEDERATIVA / CENTRO PENITENCIARIO FEDERAL],[1]Catalogos!$C8,[1]!TabAltas[ID_MES],CIdMes)</f>
        <v>18</v>
      </c>
      <c r="E15" s="471">
        <f>SUMIFS([1]!TabAltas[FC SENTENCIADOS HOMBRES],[1]!TabAltas[ENTIDAD FEDERATIVA / CENTRO PENITENCIARIO FEDERAL],[1]Catalogos!$C8,[1]!TabAltas[ID_MES],CIdMes)</f>
        <v>303</v>
      </c>
      <c r="F15" s="471">
        <f>SUMIFS([1]!TabAltas[FC SENTENCIADOS MUJERES],[1]!TabAltas[ENTIDAD FEDERATIVA / CENTRO PENITENCIARIO FEDERAL],[1]Catalogos!$C8,[1]!TabAltas[ID_MES],CIdMes)</f>
        <v>176</v>
      </c>
      <c r="G15" s="472">
        <f t="shared" si="0"/>
        <v>541</v>
      </c>
      <c r="H15" s="473">
        <f t="shared" si="1"/>
        <v>93.598615916955012</v>
      </c>
      <c r="I15" s="474"/>
      <c r="J15" s="471">
        <f>SUMIFS([1]!TabAltas[FF PROCESADOS HOMBRES],[1]!TabAltas[ENTIDAD FEDERATIVA / CENTRO PENITENCIARIO FEDERAL],[1]Catalogos!$C8,[1]!TabAltas[ID_MES],CIdMes)</f>
        <v>0</v>
      </c>
      <c r="K15" s="471">
        <f>SUMIFS([1]!TabAltas[FF PROCESADOS MUJERES],[1]!TabAltas[ENTIDAD FEDERATIVA / CENTRO PENITENCIARIO FEDERAL],[1]Catalogos!$C8,[1]!TabAltas[ID_MES],CIdMes)</f>
        <v>3</v>
      </c>
      <c r="L15" s="471">
        <f>SUMIFS([1]!TabAltas[FF SENTENCIADOS HOMBRES],[1]!TabAltas[ENTIDAD FEDERATIVA / CENTRO PENITENCIARIO FEDERAL],[1]Catalogos!$C8,[1]!TabAltas[ID_MES],CIdMes)</f>
        <v>11</v>
      </c>
      <c r="M15" s="471">
        <f>SUMIFS([1]!TabAltas[FF SENTENCIADOS MUJERES],[1]!TabAltas[ENTIDAD FEDERATIVA / CENTRO PENITENCIARIO FEDERAL],[1]Catalogos!$C8,[1]!TabAltas[ID_MES],CIdMes)</f>
        <v>23</v>
      </c>
      <c r="N15" s="472">
        <f t="shared" si="2"/>
        <v>37</v>
      </c>
      <c r="O15" s="473">
        <f t="shared" si="3"/>
        <v>6.4013840830449826</v>
      </c>
      <c r="P15" s="475"/>
      <c r="Q15" s="472">
        <f t="shared" si="4"/>
        <v>578</v>
      </c>
    </row>
    <row r="16" spans="1:17">
      <c r="A16" s="469" t="s">
        <v>59</v>
      </c>
      <c r="B16" s="470"/>
      <c r="C16" s="471">
        <f>SUMIFS([1]!TabAltas[FC PROCESADOS HOMBRES],[1]!TabAltas[ENTIDAD FEDERATIVA / CENTRO PENITENCIARIO FEDERAL],[1]Catalogos!$C9,[1]!TabAltas[ID_MES],CIdMes)</f>
        <v>7</v>
      </c>
      <c r="D16" s="471">
        <f>SUMIFS([1]!TabAltas[FC PROCESADOS MUJERES],[1]!TabAltas[ENTIDAD FEDERATIVA / CENTRO PENITENCIARIO FEDERAL],[1]Catalogos!$C9,[1]!TabAltas[ID_MES],CIdMes)</f>
        <v>21</v>
      </c>
      <c r="E16" s="471">
        <f>SUMIFS([1]!TabAltas[FC SENTENCIADOS HOMBRES],[1]!TabAltas[ENTIDAD FEDERATIVA / CENTRO PENITENCIARIO FEDERAL],[1]Catalogos!$C9,[1]!TabAltas[ID_MES],CIdMes)</f>
        <v>16</v>
      </c>
      <c r="F16" s="471">
        <f>SUMIFS([1]!TabAltas[FC SENTENCIADOS MUJERES],[1]!TabAltas[ENTIDAD FEDERATIVA / CENTRO PENITENCIARIO FEDERAL],[1]Catalogos!$C9,[1]!TabAltas[ID_MES],CIdMes)</f>
        <v>28</v>
      </c>
      <c r="G16" s="472">
        <f t="shared" si="0"/>
        <v>72</v>
      </c>
      <c r="H16" s="473">
        <f t="shared" si="1"/>
        <v>100</v>
      </c>
      <c r="I16" s="474"/>
      <c r="J16" s="471">
        <f>SUMIFS([1]!TabAltas[FF PROCESADOS HOMBRES],[1]!TabAltas[ENTIDAD FEDERATIVA / CENTRO PENITENCIARIO FEDERAL],[1]Catalogos!$C9,[1]!TabAltas[ID_MES],CIdMes)</f>
        <v>0</v>
      </c>
      <c r="K16" s="471">
        <f>SUMIFS([1]!TabAltas[FF PROCESADOS MUJERES],[1]!TabAltas[ENTIDAD FEDERATIVA / CENTRO PENITENCIARIO FEDERAL],[1]Catalogos!$C9,[1]!TabAltas[ID_MES],CIdMes)</f>
        <v>0</v>
      </c>
      <c r="L16" s="471">
        <f>SUMIFS([1]!TabAltas[FF SENTENCIADOS HOMBRES],[1]!TabAltas[ENTIDAD FEDERATIVA / CENTRO PENITENCIARIO FEDERAL],[1]Catalogos!$C9,[1]!TabAltas[ID_MES],CIdMes)</f>
        <v>0</v>
      </c>
      <c r="M16" s="471">
        <f>SUMIFS([1]!TabAltas[FF SENTENCIADOS MUJERES],[1]!TabAltas[ENTIDAD FEDERATIVA / CENTRO PENITENCIARIO FEDERAL],[1]Catalogos!$C9,[1]!TabAltas[ID_MES],CIdMes)</f>
        <v>0</v>
      </c>
      <c r="N16" s="472">
        <f t="shared" si="2"/>
        <v>0</v>
      </c>
      <c r="O16" s="473">
        <f t="shared" si="3"/>
        <v>0</v>
      </c>
      <c r="P16" s="475"/>
      <c r="Q16" s="472">
        <f t="shared" si="4"/>
        <v>72</v>
      </c>
    </row>
    <row r="17" spans="1:17">
      <c r="A17" s="469" t="s">
        <v>60</v>
      </c>
      <c r="B17" s="470"/>
      <c r="C17" s="471">
        <f>SUMIFS([1]!TabAltas[FC PROCESADOS HOMBRES],[1]!TabAltas[ENTIDAD FEDERATIVA / CENTRO PENITENCIARIO FEDERAL],[1]Catalogos!$C10,[1]!TabAltas[ID_MES],CIdMes)</f>
        <v>52</v>
      </c>
      <c r="D17" s="471">
        <f>SUMIFS([1]!TabAltas[FC PROCESADOS MUJERES],[1]!TabAltas[ENTIDAD FEDERATIVA / CENTRO PENITENCIARIO FEDERAL],[1]Catalogos!$C10,[1]!TabAltas[ID_MES],CIdMes)</f>
        <v>1</v>
      </c>
      <c r="E17" s="471">
        <f>SUMIFS([1]!TabAltas[FC SENTENCIADOS HOMBRES],[1]!TabAltas[ENTIDAD FEDERATIVA / CENTRO PENITENCIARIO FEDERAL],[1]Catalogos!$C10,[1]!TabAltas[ID_MES],CIdMes)</f>
        <v>26</v>
      </c>
      <c r="F17" s="471">
        <f>SUMIFS([1]!TabAltas[FC SENTENCIADOS MUJERES],[1]!TabAltas[ENTIDAD FEDERATIVA / CENTRO PENITENCIARIO FEDERAL],[1]Catalogos!$C10,[1]!TabAltas[ID_MES],CIdMes)</f>
        <v>3</v>
      </c>
      <c r="G17" s="472">
        <f t="shared" si="0"/>
        <v>82</v>
      </c>
      <c r="H17" s="473">
        <f t="shared" si="1"/>
        <v>69.491525423728817</v>
      </c>
      <c r="I17" s="474"/>
      <c r="J17" s="471">
        <f>SUMIFS([1]!TabAltas[FF PROCESADOS HOMBRES],[1]!TabAltas[ENTIDAD FEDERATIVA / CENTRO PENITENCIARIO FEDERAL],[1]Catalogos!$C10,[1]!TabAltas[ID_MES],CIdMes)</f>
        <v>28</v>
      </c>
      <c r="K17" s="471">
        <f>SUMIFS([1]!TabAltas[FF PROCESADOS MUJERES],[1]!TabAltas[ENTIDAD FEDERATIVA / CENTRO PENITENCIARIO FEDERAL],[1]Catalogos!$C10,[1]!TabAltas[ID_MES],CIdMes)</f>
        <v>0</v>
      </c>
      <c r="L17" s="471">
        <f>SUMIFS([1]!TabAltas[FF SENTENCIADOS HOMBRES],[1]!TabAltas[ENTIDAD FEDERATIVA / CENTRO PENITENCIARIO FEDERAL],[1]Catalogos!$C10,[1]!TabAltas[ID_MES],CIdMes)</f>
        <v>5</v>
      </c>
      <c r="M17" s="471">
        <f>SUMIFS([1]!TabAltas[FF SENTENCIADOS MUJERES],[1]!TabAltas[ENTIDAD FEDERATIVA / CENTRO PENITENCIARIO FEDERAL],[1]Catalogos!$C10,[1]!TabAltas[ID_MES],CIdMes)</f>
        <v>3</v>
      </c>
      <c r="N17" s="472">
        <f t="shared" si="2"/>
        <v>36</v>
      </c>
      <c r="O17" s="473">
        <f t="shared" si="3"/>
        <v>30.508474576271187</v>
      </c>
      <c r="P17" s="475"/>
      <c r="Q17" s="472">
        <f t="shared" si="4"/>
        <v>118</v>
      </c>
    </row>
    <row r="18" spans="1:17">
      <c r="A18" s="469" t="s">
        <v>64</v>
      </c>
      <c r="B18" s="470"/>
      <c r="C18" s="471">
        <f>SUMIFS([1]!TabAltas[FC PROCESADOS HOMBRES],[1]!TabAltas[ENTIDAD FEDERATIVA / CENTRO PENITENCIARIO FEDERAL],[1]Catalogos!$C11,[1]!TabAltas[ID_MES],CIdMes)</f>
        <v>1</v>
      </c>
      <c r="D18" s="471">
        <f>SUMIFS([1]!TabAltas[FC PROCESADOS MUJERES],[1]!TabAltas[ENTIDAD FEDERATIVA / CENTRO PENITENCIARIO FEDERAL],[1]Catalogos!$C11,[1]!TabAltas[ID_MES],CIdMes)</f>
        <v>0</v>
      </c>
      <c r="E18" s="471">
        <f>SUMIFS([1]!TabAltas[FC SENTENCIADOS HOMBRES],[1]!TabAltas[ENTIDAD FEDERATIVA / CENTRO PENITENCIARIO FEDERAL],[1]Catalogos!$C11,[1]!TabAltas[ID_MES],CIdMes)</f>
        <v>0</v>
      </c>
      <c r="F18" s="471">
        <f>SUMIFS([1]!TabAltas[FC SENTENCIADOS MUJERES],[1]!TabAltas[ENTIDAD FEDERATIVA / CENTRO PENITENCIARIO FEDERAL],[1]Catalogos!$C11,[1]!TabAltas[ID_MES],CIdMes)</f>
        <v>0</v>
      </c>
      <c r="G18" s="472">
        <f t="shared" si="0"/>
        <v>1</v>
      </c>
      <c r="H18" s="473">
        <f t="shared" si="1"/>
        <v>100</v>
      </c>
      <c r="I18" s="474"/>
      <c r="J18" s="471">
        <f>SUMIFS([1]!TabAltas[FF PROCESADOS HOMBRES],[1]!TabAltas[ENTIDAD FEDERATIVA / CENTRO PENITENCIARIO FEDERAL],[1]Catalogos!$C11,[1]!TabAltas[ID_MES],CIdMes)</f>
        <v>0</v>
      </c>
      <c r="K18" s="471">
        <f>SUMIFS([1]!TabAltas[FF PROCESADOS MUJERES],[1]!TabAltas[ENTIDAD FEDERATIVA / CENTRO PENITENCIARIO FEDERAL],[1]Catalogos!$C11,[1]!TabAltas[ID_MES],CIdMes)</f>
        <v>0</v>
      </c>
      <c r="L18" s="471">
        <f>SUMIFS([1]!TabAltas[FF SENTENCIADOS HOMBRES],[1]!TabAltas[ENTIDAD FEDERATIVA / CENTRO PENITENCIARIO FEDERAL],[1]Catalogos!$C11,[1]!TabAltas[ID_MES],CIdMes)</f>
        <v>0</v>
      </c>
      <c r="M18" s="471">
        <f>SUMIFS([1]!TabAltas[FF SENTENCIADOS MUJERES],[1]!TabAltas[ENTIDAD FEDERATIVA / CENTRO PENITENCIARIO FEDERAL],[1]Catalogos!$C11,[1]!TabAltas[ID_MES],CIdMes)</f>
        <v>0</v>
      </c>
      <c r="N18" s="472">
        <f t="shared" si="2"/>
        <v>0</v>
      </c>
      <c r="O18" s="473">
        <f t="shared" si="3"/>
        <v>0</v>
      </c>
      <c r="P18" s="475"/>
      <c r="Q18" s="472">
        <f t="shared" si="4"/>
        <v>1</v>
      </c>
    </row>
    <row r="19" spans="1:17">
      <c r="A19" s="469" t="s">
        <v>69</v>
      </c>
      <c r="B19" s="470"/>
      <c r="C19" s="471">
        <f>SUMIFS([1]!TabAltas[FC PROCESADOS HOMBRES],[1]!TabAltas[ENTIDAD FEDERATIVA / CENTRO PENITENCIARIO FEDERAL],[1]Catalogos!$C12,[1]!TabAltas[ID_MES],CIdMes)</f>
        <v>84</v>
      </c>
      <c r="D19" s="471">
        <f>SUMIFS([1]!TabAltas[FC PROCESADOS MUJERES],[1]!TabAltas[ENTIDAD FEDERATIVA / CENTRO PENITENCIARIO FEDERAL],[1]Catalogos!$C12,[1]!TabAltas[ID_MES],CIdMes)</f>
        <v>74</v>
      </c>
      <c r="E19" s="471">
        <f>SUMIFS([1]!TabAltas[FC SENTENCIADOS HOMBRES],[1]!TabAltas[ENTIDAD FEDERATIVA / CENTRO PENITENCIARIO FEDERAL],[1]Catalogos!$C12,[1]!TabAltas[ID_MES],CIdMes)</f>
        <v>139</v>
      </c>
      <c r="F19" s="471">
        <f>SUMIFS([1]!TabAltas[FC SENTENCIADOS MUJERES],[1]!TabAltas[ENTIDAD FEDERATIVA / CENTRO PENITENCIARIO FEDERAL],[1]Catalogos!$C12,[1]!TabAltas[ID_MES],CIdMes)</f>
        <v>165</v>
      </c>
      <c r="G19" s="472">
        <f t="shared" si="0"/>
        <v>462</v>
      </c>
      <c r="H19" s="473">
        <f t="shared" si="1"/>
        <v>96.65271966527196</v>
      </c>
      <c r="I19" s="474"/>
      <c r="J19" s="471">
        <f>SUMIFS([1]!TabAltas[FF PROCESADOS HOMBRES],[1]!TabAltas[ENTIDAD FEDERATIVA / CENTRO PENITENCIARIO FEDERAL],[1]Catalogos!$C12,[1]!TabAltas[ID_MES],CIdMes)</f>
        <v>3</v>
      </c>
      <c r="K19" s="471">
        <f>SUMIFS([1]!TabAltas[FF PROCESADOS MUJERES],[1]!TabAltas[ENTIDAD FEDERATIVA / CENTRO PENITENCIARIO FEDERAL],[1]Catalogos!$C12,[1]!TabAltas[ID_MES],CIdMes)</f>
        <v>7</v>
      </c>
      <c r="L19" s="471">
        <f>SUMIFS([1]!TabAltas[FF SENTENCIADOS HOMBRES],[1]!TabAltas[ENTIDAD FEDERATIVA / CENTRO PENITENCIARIO FEDERAL],[1]Catalogos!$C12,[1]!TabAltas[ID_MES],CIdMes)</f>
        <v>3</v>
      </c>
      <c r="M19" s="471">
        <f>SUMIFS([1]!TabAltas[FF SENTENCIADOS MUJERES],[1]!TabAltas[ENTIDAD FEDERATIVA / CENTRO PENITENCIARIO FEDERAL],[1]Catalogos!$C12,[1]!TabAltas[ID_MES],CIdMes)</f>
        <v>3</v>
      </c>
      <c r="N19" s="472">
        <f t="shared" si="2"/>
        <v>16</v>
      </c>
      <c r="O19" s="473">
        <f t="shared" si="3"/>
        <v>3.3472803347280333</v>
      </c>
      <c r="P19" s="475"/>
      <c r="Q19" s="472">
        <f t="shared" si="4"/>
        <v>478</v>
      </c>
    </row>
    <row r="20" spans="1:17">
      <c r="A20" s="469" t="s">
        <v>65</v>
      </c>
      <c r="B20" s="470"/>
      <c r="C20" s="471">
        <f>SUMIFS([1]!TabAltas[FC PROCESADOS HOMBRES],[1]!TabAltas[ENTIDAD FEDERATIVA / CENTRO PENITENCIARIO FEDERAL],[1]Catalogos!$C13,[1]!TabAltas[ID_MES],CIdMes)</f>
        <v>6</v>
      </c>
      <c r="D20" s="471">
        <f>SUMIFS([1]!TabAltas[FC PROCESADOS MUJERES],[1]!TabAltas[ENTIDAD FEDERATIVA / CENTRO PENITENCIARIO FEDERAL],[1]Catalogos!$C13,[1]!TabAltas[ID_MES],CIdMes)</f>
        <v>6</v>
      </c>
      <c r="E20" s="471">
        <f>SUMIFS([1]!TabAltas[FC SENTENCIADOS HOMBRES],[1]!TabAltas[ENTIDAD FEDERATIVA / CENTRO PENITENCIARIO FEDERAL],[1]Catalogos!$C13,[1]!TabAltas[ID_MES],CIdMes)</f>
        <v>6</v>
      </c>
      <c r="F20" s="471">
        <f>SUMIFS([1]!TabAltas[FC SENTENCIADOS MUJERES],[1]!TabAltas[ENTIDAD FEDERATIVA / CENTRO PENITENCIARIO FEDERAL],[1]Catalogos!$C13,[1]!TabAltas[ID_MES],CIdMes)</f>
        <v>10</v>
      </c>
      <c r="G20" s="472">
        <f t="shared" si="0"/>
        <v>28</v>
      </c>
      <c r="H20" s="473">
        <f t="shared" si="1"/>
        <v>87.5</v>
      </c>
      <c r="I20" s="474"/>
      <c r="J20" s="471">
        <f>SUMIFS([1]!TabAltas[FF PROCESADOS HOMBRES],[1]!TabAltas[ENTIDAD FEDERATIVA / CENTRO PENITENCIARIO FEDERAL],[1]Catalogos!$C13,[1]!TabAltas[ID_MES],CIdMes)</f>
        <v>2</v>
      </c>
      <c r="K20" s="471">
        <f>SUMIFS([1]!TabAltas[FF PROCESADOS MUJERES],[1]!TabAltas[ENTIDAD FEDERATIVA / CENTRO PENITENCIARIO FEDERAL],[1]Catalogos!$C13,[1]!TabAltas[ID_MES],CIdMes)</f>
        <v>0</v>
      </c>
      <c r="L20" s="471">
        <f>SUMIFS([1]!TabAltas[FF SENTENCIADOS HOMBRES],[1]!TabAltas[ENTIDAD FEDERATIVA / CENTRO PENITENCIARIO FEDERAL],[1]Catalogos!$C13,[1]!TabAltas[ID_MES],CIdMes)</f>
        <v>0</v>
      </c>
      <c r="M20" s="471">
        <f>SUMIFS([1]!TabAltas[FF SENTENCIADOS MUJERES],[1]!TabAltas[ENTIDAD FEDERATIVA / CENTRO PENITENCIARIO FEDERAL],[1]Catalogos!$C13,[1]!TabAltas[ID_MES],CIdMes)</f>
        <v>2</v>
      </c>
      <c r="N20" s="472">
        <f t="shared" si="2"/>
        <v>4</v>
      </c>
      <c r="O20" s="473">
        <f t="shared" si="3"/>
        <v>12.5</v>
      </c>
      <c r="P20" s="475"/>
      <c r="Q20" s="472">
        <f t="shared" si="4"/>
        <v>32</v>
      </c>
    </row>
    <row r="21" spans="1:17">
      <c r="A21" s="469" t="s">
        <v>66</v>
      </c>
      <c r="B21" s="470"/>
      <c r="C21" s="471">
        <f>SUMIFS([1]!TabAltas[FC PROCESADOS HOMBRES],[1]!TabAltas[ENTIDAD FEDERATIVA / CENTRO PENITENCIARIO FEDERAL],[1]Catalogos!$C14,[1]!TabAltas[ID_MES],CIdMes)</f>
        <v>23</v>
      </c>
      <c r="D21" s="471">
        <f>SUMIFS([1]!TabAltas[FC PROCESADOS MUJERES],[1]!TabAltas[ENTIDAD FEDERATIVA / CENTRO PENITENCIARIO FEDERAL],[1]Catalogos!$C14,[1]!TabAltas[ID_MES],CIdMes)</f>
        <v>11</v>
      </c>
      <c r="E21" s="471">
        <f>SUMIFS([1]!TabAltas[FC SENTENCIADOS HOMBRES],[1]!TabAltas[ENTIDAD FEDERATIVA / CENTRO PENITENCIARIO FEDERAL],[1]Catalogos!$C14,[1]!TabAltas[ID_MES],CIdMes)</f>
        <v>22</v>
      </c>
      <c r="F21" s="471">
        <f>SUMIFS([1]!TabAltas[FC SENTENCIADOS MUJERES],[1]!TabAltas[ENTIDAD FEDERATIVA / CENTRO PENITENCIARIO FEDERAL],[1]Catalogos!$C14,[1]!TabAltas[ID_MES],CIdMes)</f>
        <v>1</v>
      </c>
      <c r="G21" s="472">
        <f t="shared" si="0"/>
        <v>57</v>
      </c>
      <c r="H21" s="473">
        <f t="shared" si="1"/>
        <v>86.36363636363636</v>
      </c>
      <c r="I21" s="474"/>
      <c r="J21" s="471">
        <f>SUMIFS([1]!TabAltas[FF PROCESADOS HOMBRES],[1]!TabAltas[ENTIDAD FEDERATIVA / CENTRO PENITENCIARIO FEDERAL],[1]Catalogos!$C14,[1]!TabAltas[ID_MES],CIdMes)</f>
        <v>1</v>
      </c>
      <c r="K21" s="471">
        <f>SUMIFS([1]!TabAltas[FF PROCESADOS MUJERES],[1]!TabAltas[ENTIDAD FEDERATIVA / CENTRO PENITENCIARIO FEDERAL],[1]Catalogos!$C14,[1]!TabAltas[ID_MES],CIdMes)</f>
        <v>3</v>
      </c>
      <c r="L21" s="471">
        <f>SUMIFS([1]!TabAltas[FF SENTENCIADOS HOMBRES],[1]!TabAltas[ENTIDAD FEDERATIVA / CENTRO PENITENCIARIO FEDERAL],[1]Catalogos!$C14,[1]!TabAltas[ID_MES],CIdMes)</f>
        <v>2</v>
      </c>
      <c r="M21" s="471">
        <f>SUMIFS([1]!TabAltas[FF SENTENCIADOS MUJERES],[1]!TabAltas[ENTIDAD FEDERATIVA / CENTRO PENITENCIARIO FEDERAL],[1]Catalogos!$C14,[1]!TabAltas[ID_MES],CIdMes)</f>
        <v>3</v>
      </c>
      <c r="N21" s="472">
        <f t="shared" si="2"/>
        <v>9</v>
      </c>
      <c r="O21" s="473">
        <f t="shared" si="3"/>
        <v>13.636363636363637</v>
      </c>
      <c r="P21" s="475"/>
      <c r="Q21" s="472">
        <f t="shared" si="4"/>
        <v>66</v>
      </c>
    </row>
    <row r="22" spans="1:17">
      <c r="A22" s="469" t="s">
        <v>67</v>
      </c>
      <c r="B22" s="470"/>
      <c r="C22" s="471">
        <f>SUMIFS([1]!TabAltas[FC PROCESADOS HOMBRES],[1]!TabAltas[ENTIDAD FEDERATIVA / CENTRO PENITENCIARIO FEDERAL],[1]Catalogos!$C15,[1]!TabAltas[ID_MES],CIdMes)</f>
        <v>4</v>
      </c>
      <c r="D22" s="471">
        <f>SUMIFS([1]!TabAltas[FC PROCESADOS MUJERES],[1]!TabAltas[ENTIDAD FEDERATIVA / CENTRO PENITENCIARIO FEDERAL],[1]Catalogos!$C15,[1]!TabAltas[ID_MES],CIdMes)</f>
        <v>6</v>
      </c>
      <c r="E22" s="471">
        <f>SUMIFS([1]!TabAltas[FC SENTENCIADOS HOMBRES],[1]!TabAltas[ENTIDAD FEDERATIVA / CENTRO PENITENCIARIO FEDERAL],[1]Catalogos!$C15,[1]!TabAltas[ID_MES],CIdMes)</f>
        <v>20</v>
      </c>
      <c r="F22" s="471">
        <f>SUMIFS([1]!TabAltas[FC SENTENCIADOS MUJERES],[1]!TabAltas[ENTIDAD FEDERATIVA / CENTRO PENITENCIARIO FEDERAL],[1]Catalogos!$C15,[1]!TabAltas[ID_MES],CIdMes)</f>
        <v>21</v>
      </c>
      <c r="G22" s="472">
        <f t="shared" si="0"/>
        <v>51</v>
      </c>
      <c r="H22" s="473">
        <f t="shared" si="1"/>
        <v>98.07692307692308</v>
      </c>
      <c r="I22" s="474"/>
      <c r="J22" s="471">
        <f>SUMIFS([1]!TabAltas[FF PROCESADOS HOMBRES],[1]!TabAltas[ENTIDAD FEDERATIVA / CENTRO PENITENCIARIO FEDERAL],[1]Catalogos!$C15,[1]!TabAltas[ID_MES],CIdMes)</f>
        <v>0</v>
      </c>
      <c r="K22" s="471">
        <f>SUMIFS([1]!TabAltas[FF PROCESADOS MUJERES],[1]!TabAltas[ENTIDAD FEDERATIVA / CENTRO PENITENCIARIO FEDERAL],[1]Catalogos!$C15,[1]!TabAltas[ID_MES],CIdMes)</f>
        <v>0</v>
      </c>
      <c r="L22" s="471">
        <f>SUMIFS([1]!TabAltas[FF SENTENCIADOS HOMBRES],[1]!TabAltas[ENTIDAD FEDERATIVA / CENTRO PENITENCIARIO FEDERAL],[1]Catalogos!$C15,[1]!TabAltas[ID_MES],CIdMes)</f>
        <v>0</v>
      </c>
      <c r="M22" s="471">
        <f>SUMIFS([1]!TabAltas[FF SENTENCIADOS MUJERES],[1]!TabAltas[ENTIDAD FEDERATIVA / CENTRO PENITENCIARIO FEDERAL],[1]Catalogos!$C15,[1]!TabAltas[ID_MES],CIdMes)</f>
        <v>1</v>
      </c>
      <c r="N22" s="472">
        <f t="shared" si="2"/>
        <v>1</v>
      </c>
      <c r="O22" s="473">
        <f t="shared" si="3"/>
        <v>1.9230769230769231</v>
      </c>
      <c r="P22" s="475"/>
      <c r="Q22" s="472">
        <f t="shared" si="4"/>
        <v>52</v>
      </c>
    </row>
    <row r="23" spans="1:17">
      <c r="A23" s="469" t="s">
        <v>68</v>
      </c>
      <c r="B23" s="470"/>
      <c r="C23" s="471">
        <f>SUMIFS([1]!TabAltas[FC PROCESADOS HOMBRES],[1]!TabAltas[ENTIDAD FEDERATIVA / CENTRO PENITENCIARIO FEDERAL],[1]Catalogos!$C16,[1]!TabAltas[ID_MES],CIdMes)</f>
        <v>74</v>
      </c>
      <c r="D23" s="471">
        <f>SUMIFS([1]!TabAltas[FC PROCESADOS MUJERES],[1]!TabAltas[ENTIDAD FEDERATIVA / CENTRO PENITENCIARIO FEDERAL],[1]Catalogos!$C16,[1]!TabAltas[ID_MES],CIdMes)</f>
        <v>36</v>
      </c>
      <c r="E23" s="471">
        <f>SUMIFS([1]!TabAltas[FC SENTENCIADOS HOMBRES],[1]!TabAltas[ENTIDAD FEDERATIVA / CENTRO PENITENCIARIO FEDERAL],[1]Catalogos!$C16,[1]!TabAltas[ID_MES],CIdMes)</f>
        <v>87</v>
      </c>
      <c r="F23" s="471">
        <f>SUMIFS([1]!TabAltas[FC SENTENCIADOS MUJERES],[1]!TabAltas[ENTIDAD FEDERATIVA / CENTRO PENITENCIARIO FEDERAL],[1]Catalogos!$C16,[1]!TabAltas[ID_MES],CIdMes)</f>
        <v>37</v>
      </c>
      <c r="G23" s="472">
        <f t="shared" si="0"/>
        <v>234</v>
      </c>
      <c r="H23" s="473">
        <f t="shared" si="1"/>
        <v>90.34749034749035</v>
      </c>
      <c r="I23" s="474"/>
      <c r="J23" s="471">
        <f>SUMIFS([1]!TabAltas[FF PROCESADOS HOMBRES],[1]!TabAltas[ENTIDAD FEDERATIVA / CENTRO PENITENCIARIO FEDERAL],[1]Catalogos!$C16,[1]!TabAltas[ID_MES],CIdMes)</f>
        <v>6</v>
      </c>
      <c r="K23" s="471">
        <f>SUMIFS([1]!TabAltas[FF PROCESADOS MUJERES],[1]!TabAltas[ENTIDAD FEDERATIVA / CENTRO PENITENCIARIO FEDERAL],[1]Catalogos!$C16,[1]!TabAltas[ID_MES],CIdMes)</f>
        <v>5</v>
      </c>
      <c r="L23" s="471">
        <f>SUMIFS([1]!TabAltas[FF SENTENCIADOS HOMBRES],[1]!TabAltas[ENTIDAD FEDERATIVA / CENTRO PENITENCIARIO FEDERAL],[1]Catalogos!$C16,[1]!TabAltas[ID_MES],CIdMes)</f>
        <v>10</v>
      </c>
      <c r="M23" s="471">
        <f>SUMIFS([1]!TabAltas[FF SENTENCIADOS MUJERES],[1]!TabAltas[ENTIDAD FEDERATIVA / CENTRO PENITENCIARIO FEDERAL],[1]Catalogos!$C16,[1]!TabAltas[ID_MES],CIdMes)</f>
        <v>4</v>
      </c>
      <c r="N23" s="472">
        <f t="shared" si="2"/>
        <v>25</v>
      </c>
      <c r="O23" s="473">
        <f t="shared" si="3"/>
        <v>9.6525096525096519</v>
      </c>
      <c r="P23" s="475"/>
      <c r="Q23" s="472">
        <f t="shared" si="4"/>
        <v>259</v>
      </c>
    </row>
    <row r="24" spans="1:17">
      <c r="A24" s="469" t="s">
        <v>70</v>
      </c>
      <c r="B24" s="470"/>
      <c r="C24" s="471">
        <f>SUMIFS([1]!TabAltas[FC PROCESADOS HOMBRES],[1]!TabAltas[ENTIDAD FEDERATIVA / CENTRO PENITENCIARIO FEDERAL],[1]Catalogos!$C17,[1]!TabAltas[ID_MES],CIdMes)</f>
        <v>5</v>
      </c>
      <c r="D24" s="471">
        <f>SUMIFS([1]!TabAltas[FC PROCESADOS MUJERES],[1]!TabAltas[ENTIDAD FEDERATIVA / CENTRO PENITENCIARIO FEDERAL],[1]Catalogos!$C17,[1]!TabAltas[ID_MES],CIdMes)</f>
        <v>12</v>
      </c>
      <c r="E24" s="471">
        <f>SUMIFS([1]!TabAltas[FC SENTENCIADOS HOMBRES],[1]!TabAltas[ENTIDAD FEDERATIVA / CENTRO PENITENCIARIO FEDERAL],[1]Catalogos!$C17,[1]!TabAltas[ID_MES],CIdMes)</f>
        <v>18</v>
      </c>
      <c r="F24" s="471">
        <f>SUMIFS([1]!TabAltas[FC SENTENCIADOS MUJERES],[1]!TabAltas[ENTIDAD FEDERATIVA / CENTRO PENITENCIARIO FEDERAL],[1]Catalogos!$C17,[1]!TabAltas[ID_MES],CIdMes)</f>
        <v>17</v>
      </c>
      <c r="G24" s="472">
        <f t="shared" si="0"/>
        <v>52</v>
      </c>
      <c r="H24" s="473">
        <f t="shared" si="1"/>
        <v>86.666666666666671</v>
      </c>
      <c r="I24" s="474"/>
      <c r="J24" s="471">
        <f>SUMIFS([1]!TabAltas[FF PROCESADOS HOMBRES],[1]!TabAltas[ENTIDAD FEDERATIVA / CENTRO PENITENCIARIO FEDERAL],[1]Catalogos!$C17,[1]!TabAltas[ID_MES],CIdMes)</f>
        <v>0</v>
      </c>
      <c r="K24" s="471">
        <f>SUMIFS([1]!TabAltas[FF PROCESADOS MUJERES],[1]!TabAltas[ENTIDAD FEDERATIVA / CENTRO PENITENCIARIO FEDERAL],[1]Catalogos!$C17,[1]!TabAltas[ID_MES],CIdMes)</f>
        <v>1</v>
      </c>
      <c r="L24" s="471">
        <f>SUMIFS([1]!TabAltas[FF SENTENCIADOS HOMBRES],[1]!TabAltas[ENTIDAD FEDERATIVA / CENTRO PENITENCIARIO FEDERAL],[1]Catalogos!$C17,[1]!TabAltas[ID_MES],CIdMes)</f>
        <v>1</v>
      </c>
      <c r="M24" s="471">
        <f>SUMIFS([1]!TabAltas[FF SENTENCIADOS MUJERES],[1]!TabAltas[ENTIDAD FEDERATIVA / CENTRO PENITENCIARIO FEDERAL],[1]Catalogos!$C17,[1]!TabAltas[ID_MES],CIdMes)</f>
        <v>6</v>
      </c>
      <c r="N24" s="472">
        <f t="shared" si="2"/>
        <v>8</v>
      </c>
      <c r="O24" s="473">
        <f t="shared" si="3"/>
        <v>13.333333333333334</v>
      </c>
      <c r="P24" s="475"/>
      <c r="Q24" s="472">
        <f t="shared" si="4"/>
        <v>60</v>
      </c>
    </row>
    <row r="25" spans="1:17">
      <c r="A25" s="469" t="s">
        <v>71</v>
      </c>
      <c r="B25" s="470"/>
      <c r="C25" s="471">
        <f>SUMIFS([1]!TabAltas[FC PROCESADOS HOMBRES],[1]!TabAltas[ENTIDAD FEDERATIVA / CENTRO PENITENCIARIO FEDERAL],[1]Catalogos!$C18,[1]!TabAltas[ID_MES],CIdMes)</f>
        <v>5</v>
      </c>
      <c r="D25" s="471">
        <f>SUMIFS([1]!TabAltas[FC PROCESADOS MUJERES],[1]!TabAltas[ENTIDAD FEDERATIVA / CENTRO PENITENCIARIO FEDERAL],[1]Catalogos!$C18,[1]!TabAltas[ID_MES],CIdMes)</f>
        <v>9</v>
      </c>
      <c r="E25" s="471">
        <f>SUMIFS([1]!TabAltas[FC SENTENCIADOS HOMBRES],[1]!TabAltas[ENTIDAD FEDERATIVA / CENTRO PENITENCIARIO FEDERAL],[1]Catalogos!$C18,[1]!TabAltas[ID_MES],CIdMes)</f>
        <v>27</v>
      </c>
      <c r="F25" s="471">
        <f>SUMIFS([1]!TabAltas[FC SENTENCIADOS MUJERES],[1]!TabAltas[ENTIDAD FEDERATIVA / CENTRO PENITENCIARIO FEDERAL],[1]Catalogos!$C18,[1]!TabAltas[ID_MES],CIdMes)</f>
        <v>49</v>
      </c>
      <c r="G25" s="472">
        <f t="shared" si="0"/>
        <v>90</v>
      </c>
      <c r="H25" s="473">
        <f t="shared" si="1"/>
        <v>96.774193548387103</v>
      </c>
      <c r="I25" s="474"/>
      <c r="J25" s="471">
        <f>SUMIFS([1]!TabAltas[FF PROCESADOS HOMBRES],[1]!TabAltas[ENTIDAD FEDERATIVA / CENTRO PENITENCIARIO FEDERAL],[1]Catalogos!$C18,[1]!TabAltas[ID_MES],CIdMes)</f>
        <v>0</v>
      </c>
      <c r="K25" s="471">
        <f>SUMIFS([1]!TabAltas[FF PROCESADOS MUJERES],[1]!TabAltas[ENTIDAD FEDERATIVA / CENTRO PENITENCIARIO FEDERAL],[1]Catalogos!$C18,[1]!TabAltas[ID_MES],CIdMes)</f>
        <v>1</v>
      </c>
      <c r="L25" s="471">
        <f>SUMIFS([1]!TabAltas[FF SENTENCIADOS HOMBRES],[1]!TabAltas[ENTIDAD FEDERATIVA / CENTRO PENITENCIARIO FEDERAL],[1]Catalogos!$C18,[1]!TabAltas[ID_MES],CIdMes)</f>
        <v>1</v>
      </c>
      <c r="M25" s="471">
        <f>SUMIFS([1]!TabAltas[FF SENTENCIADOS MUJERES],[1]!TabAltas[ENTIDAD FEDERATIVA / CENTRO PENITENCIARIO FEDERAL],[1]Catalogos!$C18,[1]!TabAltas[ID_MES],CIdMes)</f>
        <v>1</v>
      </c>
      <c r="N25" s="472">
        <f t="shared" si="2"/>
        <v>3</v>
      </c>
      <c r="O25" s="473">
        <f t="shared" si="3"/>
        <v>3.225806451612903</v>
      </c>
      <c r="P25" s="475"/>
      <c r="Q25" s="472">
        <f t="shared" si="4"/>
        <v>93</v>
      </c>
    </row>
    <row r="26" spans="1:17">
      <c r="A26" s="469" t="s">
        <v>72</v>
      </c>
      <c r="B26" s="470"/>
      <c r="C26" s="471">
        <f>SUMIFS([1]!TabAltas[FC PROCESADOS HOMBRES],[1]!TabAltas[ENTIDAD FEDERATIVA / CENTRO PENITENCIARIO FEDERAL],[1]Catalogos!$C19,[1]!TabAltas[ID_MES],CIdMes)</f>
        <v>5</v>
      </c>
      <c r="D26" s="471">
        <f>SUMIFS([1]!TabAltas[FC PROCESADOS MUJERES],[1]!TabAltas[ENTIDAD FEDERATIVA / CENTRO PENITENCIARIO FEDERAL],[1]Catalogos!$C19,[1]!TabAltas[ID_MES],CIdMes)</f>
        <v>11</v>
      </c>
      <c r="E26" s="471">
        <f>SUMIFS([1]!TabAltas[FC SENTENCIADOS HOMBRES],[1]!TabAltas[ENTIDAD FEDERATIVA / CENTRO PENITENCIARIO FEDERAL],[1]Catalogos!$C19,[1]!TabAltas[ID_MES],CIdMes)</f>
        <v>8</v>
      </c>
      <c r="F26" s="471">
        <f>SUMIFS([1]!TabAltas[FC SENTENCIADOS MUJERES],[1]!TabAltas[ENTIDAD FEDERATIVA / CENTRO PENITENCIARIO FEDERAL],[1]Catalogos!$C19,[1]!TabAltas[ID_MES],CIdMes)</f>
        <v>15</v>
      </c>
      <c r="G26" s="472">
        <f t="shared" si="0"/>
        <v>39</v>
      </c>
      <c r="H26" s="473">
        <f t="shared" si="1"/>
        <v>100</v>
      </c>
      <c r="I26" s="474"/>
      <c r="J26" s="471">
        <f>SUMIFS([1]!TabAltas[FF PROCESADOS HOMBRES],[1]!TabAltas[ENTIDAD FEDERATIVA / CENTRO PENITENCIARIO FEDERAL],[1]Catalogos!$C19,[1]!TabAltas[ID_MES],CIdMes)</f>
        <v>0</v>
      </c>
      <c r="K26" s="471">
        <f>SUMIFS([1]!TabAltas[FF PROCESADOS MUJERES],[1]!TabAltas[ENTIDAD FEDERATIVA / CENTRO PENITENCIARIO FEDERAL],[1]Catalogos!$C19,[1]!TabAltas[ID_MES],CIdMes)</f>
        <v>0</v>
      </c>
      <c r="L26" s="471">
        <f>SUMIFS([1]!TabAltas[FF SENTENCIADOS HOMBRES],[1]!TabAltas[ENTIDAD FEDERATIVA / CENTRO PENITENCIARIO FEDERAL],[1]Catalogos!$C19,[1]!TabAltas[ID_MES],CIdMes)</f>
        <v>0</v>
      </c>
      <c r="M26" s="471">
        <f>SUMIFS([1]!TabAltas[FF SENTENCIADOS MUJERES],[1]!TabAltas[ENTIDAD FEDERATIVA / CENTRO PENITENCIARIO FEDERAL],[1]Catalogos!$C19,[1]!TabAltas[ID_MES],CIdMes)</f>
        <v>0</v>
      </c>
      <c r="N26" s="472">
        <f t="shared" si="2"/>
        <v>0</v>
      </c>
      <c r="O26" s="473">
        <f t="shared" si="3"/>
        <v>0</v>
      </c>
      <c r="P26" s="475"/>
      <c r="Q26" s="472">
        <f t="shared" si="4"/>
        <v>39</v>
      </c>
    </row>
    <row r="27" spans="1:17">
      <c r="A27" s="469" t="s">
        <v>73</v>
      </c>
      <c r="B27" s="470"/>
      <c r="C27" s="471">
        <f>SUMIFS([1]!TabAltas[FC PROCESADOS HOMBRES],[1]!TabAltas[ENTIDAD FEDERATIVA / CENTRO PENITENCIARIO FEDERAL],[1]Catalogos!$C20,[1]!TabAltas[ID_MES],CIdMes)</f>
        <v>14</v>
      </c>
      <c r="D27" s="471">
        <f>SUMIFS([1]!TabAltas[FC PROCESADOS MUJERES],[1]!TabAltas[ENTIDAD FEDERATIVA / CENTRO PENITENCIARIO FEDERAL],[1]Catalogos!$C20,[1]!TabAltas[ID_MES],CIdMes)</f>
        <v>28</v>
      </c>
      <c r="E27" s="471">
        <f>SUMIFS([1]!TabAltas[FC SENTENCIADOS HOMBRES],[1]!TabAltas[ENTIDAD FEDERATIVA / CENTRO PENITENCIARIO FEDERAL],[1]Catalogos!$C20,[1]!TabAltas[ID_MES],CIdMes)</f>
        <v>45</v>
      </c>
      <c r="F27" s="471">
        <f>SUMIFS([1]!TabAltas[FC SENTENCIADOS MUJERES],[1]!TabAltas[ENTIDAD FEDERATIVA / CENTRO PENITENCIARIO FEDERAL],[1]Catalogos!$C20,[1]!TabAltas[ID_MES],CIdMes)</f>
        <v>118</v>
      </c>
      <c r="G27" s="472">
        <f t="shared" si="0"/>
        <v>205</v>
      </c>
      <c r="H27" s="473">
        <f t="shared" si="1"/>
        <v>96.244131455399057</v>
      </c>
      <c r="I27" s="474"/>
      <c r="J27" s="471">
        <f>SUMIFS([1]!TabAltas[FF PROCESADOS HOMBRES],[1]!TabAltas[ENTIDAD FEDERATIVA / CENTRO PENITENCIARIO FEDERAL],[1]Catalogos!$C20,[1]!TabAltas[ID_MES],CIdMes)</f>
        <v>2</v>
      </c>
      <c r="K27" s="471">
        <f>SUMIFS([1]!TabAltas[FF PROCESADOS MUJERES],[1]!TabAltas[ENTIDAD FEDERATIVA / CENTRO PENITENCIARIO FEDERAL],[1]Catalogos!$C20,[1]!TabAltas[ID_MES],CIdMes)</f>
        <v>3</v>
      </c>
      <c r="L27" s="471">
        <f>SUMIFS([1]!TabAltas[FF SENTENCIADOS HOMBRES],[1]!TabAltas[ENTIDAD FEDERATIVA / CENTRO PENITENCIARIO FEDERAL],[1]Catalogos!$C20,[1]!TabAltas[ID_MES],CIdMes)</f>
        <v>0</v>
      </c>
      <c r="M27" s="471">
        <f>SUMIFS([1]!TabAltas[FF SENTENCIADOS MUJERES],[1]!TabAltas[ENTIDAD FEDERATIVA / CENTRO PENITENCIARIO FEDERAL],[1]Catalogos!$C20,[1]!TabAltas[ID_MES],CIdMes)</f>
        <v>3</v>
      </c>
      <c r="N27" s="472">
        <f t="shared" si="2"/>
        <v>8</v>
      </c>
      <c r="O27" s="473">
        <f t="shared" si="3"/>
        <v>3.755868544600939</v>
      </c>
      <c r="P27" s="475"/>
      <c r="Q27" s="472">
        <f t="shared" si="4"/>
        <v>213</v>
      </c>
    </row>
    <row r="28" spans="1:17">
      <c r="A28" s="469" t="s">
        <v>74</v>
      </c>
      <c r="B28" s="470"/>
      <c r="C28" s="471">
        <f>SUMIFS([1]!TabAltas[FC PROCESADOS HOMBRES],[1]!TabAltas[ENTIDAD FEDERATIVA / CENTRO PENITENCIARIO FEDERAL],[1]Catalogos!$C21,[1]!TabAltas[ID_MES],CIdMes)</f>
        <v>6</v>
      </c>
      <c r="D28" s="471">
        <f>SUMIFS([1]!TabAltas[FC PROCESADOS MUJERES],[1]!TabAltas[ENTIDAD FEDERATIVA / CENTRO PENITENCIARIO FEDERAL],[1]Catalogos!$C21,[1]!TabAltas[ID_MES],CIdMes)</f>
        <v>8</v>
      </c>
      <c r="E28" s="471">
        <f>SUMIFS([1]!TabAltas[FC SENTENCIADOS HOMBRES],[1]!TabAltas[ENTIDAD FEDERATIVA / CENTRO PENITENCIARIO FEDERAL],[1]Catalogos!$C21,[1]!TabAltas[ID_MES],CIdMes)</f>
        <v>6</v>
      </c>
      <c r="F28" s="471">
        <f>SUMIFS([1]!TabAltas[FC SENTENCIADOS MUJERES],[1]!TabAltas[ENTIDAD FEDERATIVA / CENTRO PENITENCIARIO FEDERAL],[1]Catalogos!$C21,[1]!TabAltas[ID_MES],CIdMes)</f>
        <v>13</v>
      </c>
      <c r="G28" s="472">
        <f t="shared" si="0"/>
        <v>33</v>
      </c>
      <c r="H28" s="473">
        <f t="shared" si="1"/>
        <v>91.666666666666671</v>
      </c>
      <c r="I28" s="474"/>
      <c r="J28" s="471">
        <f>SUMIFS([1]!TabAltas[FF PROCESADOS HOMBRES],[1]!TabAltas[ENTIDAD FEDERATIVA / CENTRO PENITENCIARIO FEDERAL],[1]Catalogos!$C21,[1]!TabAltas[ID_MES],CIdMes)</f>
        <v>0</v>
      </c>
      <c r="K28" s="471">
        <f>SUMIFS([1]!TabAltas[FF PROCESADOS MUJERES],[1]!TabAltas[ENTIDAD FEDERATIVA / CENTRO PENITENCIARIO FEDERAL],[1]Catalogos!$C21,[1]!TabAltas[ID_MES],CIdMes)</f>
        <v>0</v>
      </c>
      <c r="L28" s="471">
        <f>SUMIFS([1]!TabAltas[FF SENTENCIADOS HOMBRES],[1]!TabAltas[ENTIDAD FEDERATIVA / CENTRO PENITENCIARIO FEDERAL],[1]Catalogos!$C21,[1]!TabAltas[ID_MES],CIdMes)</f>
        <v>0</v>
      </c>
      <c r="M28" s="471">
        <f>SUMIFS([1]!TabAltas[FF SENTENCIADOS MUJERES],[1]!TabAltas[ENTIDAD FEDERATIVA / CENTRO PENITENCIARIO FEDERAL],[1]Catalogos!$C21,[1]!TabAltas[ID_MES],CIdMes)</f>
        <v>3</v>
      </c>
      <c r="N28" s="472">
        <f t="shared" si="2"/>
        <v>3</v>
      </c>
      <c r="O28" s="473">
        <f t="shared" si="3"/>
        <v>8.3333333333333339</v>
      </c>
      <c r="P28" s="475"/>
      <c r="Q28" s="472">
        <f t="shared" si="4"/>
        <v>36</v>
      </c>
    </row>
    <row r="29" spans="1:17">
      <c r="A29" s="469" t="s">
        <v>75</v>
      </c>
      <c r="B29" s="470"/>
      <c r="C29" s="471">
        <f>SUMIFS([1]!TabAltas[FC PROCESADOS HOMBRES],[1]!TabAltas[ENTIDAD FEDERATIVA / CENTRO PENITENCIARIO FEDERAL],[1]Catalogos!$C22,[1]!TabAltas[ID_MES],CIdMes)</f>
        <v>12</v>
      </c>
      <c r="D29" s="471">
        <f>SUMIFS([1]!TabAltas[FC PROCESADOS MUJERES],[1]!TabAltas[ENTIDAD FEDERATIVA / CENTRO PENITENCIARIO FEDERAL],[1]Catalogos!$C22,[1]!TabAltas[ID_MES],CIdMes)</f>
        <v>26</v>
      </c>
      <c r="E29" s="471">
        <f>SUMIFS([1]!TabAltas[FC SENTENCIADOS HOMBRES],[1]!TabAltas[ENTIDAD FEDERATIVA / CENTRO PENITENCIARIO FEDERAL],[1]Catalogos!$C22,[1]!TabAltas[ID_MES],CIdMes)</f>
        <v>30</v>
      </c>
      <c r="F29" s="471">
        <f>SUMIFS([1]!TabAltas[FC SENTENCIADOS MUJERES],[1]!TabAltas[ENTIDAD FEDERATIVA / CENTRO PENITENCIARIO FEDERAL],[1]Catalogos!$C22,[1]!TabAltas[ID_MES],CIdMes)</f>
        <v>21</v>
      </c>
      <c r="G29" s="472">
        <f t="shared" si="0"/>
        <v>89</v>
      </c>
      <c r="H29" s="473">
        <f t="shared" si="1"/>
        <v>93.684210526315795</v>
      </c>
      <c r="I29" s="474"/>
      <c r="J29" s="471">
        <f>SUMIFS([1]!TabAltas[FF PROCESADOS HOMBRES],[1]!TabAltas[ENTIDAD FEDERATIVA / CENTRO PENITENCIARIO FEDERAL],[1]Catalogos!$C22,[1]!TabAltas[ID_MES],CIdMes)</f>
        <v>0</v>
      </c>
      <c r="K29" s="471">
        <f>SUMIFS([1]!TabAltas[FF PROCESADOS MUJERES],[1]!TabAltas[ENTIDAD FEDERATIVA / CENTRO PENITENCIARIO FEDERAL],[1]Catalogos!$C22,[1]!TabAltas[ID_MES],CIdMes)</f>
        <v>0</v>
      </c>
      <c r="L29" s="471">
        <f>SUMIFS([1]!TabAltas[FF SENTENCIADOS HOMBRES],[1]!TabAltas[ENTIDAD FEDERATIVA / CENTRO PENITENCIARIO FEDERAL],[1]Catalogos!$C22,[1]!TabAltas[ID_MES],CIdMes)</f>
        <v>4</v>
      </c>
      <c r="M29" s="471">
        <f>SUMIFS([1]!TabAltas[FF SENTENCIADOS MUJERES],[1]!TabAltas[ENTIDAD FEDERATIVA / CENTRO PENITENCIARIO FEDERAL],[1]Catalogos!$C22,[1]!TabAltas[ID_MES],CIdMes)</f>
        <v>2</v>
      </c>
      <c r="N29" s="472">
        <f t="shared" si="2"/>
        <v>6</v>
      </c>
      <c r="O29" s="473">
        <f t="shared" si="3"/>
        <v>6.3157894736842106</v>
      </c>
      <c r="P29" s="475"/>
      <c r="Q29" s="472">
        <f t="shared" si="4"/>
        <v>95</v>
      </c>
    </row>
    <row r="30" spans="1:17">
      <c r="A30" s="469" t="s">
        <v>76</v>
      </c>
      <c r="B30" s="470"/>
      <c r="C30" s="471">
        <f>SUMIFS([1]!TabAltas[FC PROCESADOS HOMBRES],[1]!TabAltas[ENTIDAD FEDERATIVA / CENTRO PENITENCIARIO FEDERAL],[1]Catalogos!$C23,[1]!TabAltas[ID_MES],CIdMes)</f>
        <v>10</v>
      </c>
      <c r="D30" s="471">
        <f>SUMIFS([1]!TabAltas[FC PROCESADOS MUJERES],[1]!TabAltas[ENTIDAD FEDERATIVA / CENTRO PENITENCIARIO FEDERAL],[1]Catalogos!$C23,[1]!TabAltas[ID_MES],CIdMes)</f>
        <v>1</v>
      </c>
      <c r="E30" s="471">
        <f>SUMIFS([1]!TabAltas[FC SENTENCIADOS HOMBRES],[1]!TabAltas[ENTIDAD FEDERATIVA / CENTRO PENITENCIARIO FEDERAL],[1]Catalogos!$C23,[1]!TabAltas[ID_MES],CIdMes)</f>
        <v>26</v>
      </c>
      <c r="F30" s="471">
        <f>SUMIFS([1]!TabAltas[FC SENTENCIADOS MUJERES],[1]!TabAltas[ENTIDAD FEDERATIVA / CENTRO PENITENCIARIO FEDERAL],[1]Catalogos!$C23,[1]!TabAltas[ID_MES],CIdMes)</f>
        <v>3</v>
      </c>
      <c r="G30" s="472">
        <f t="shared" si="0"/>
        <v>40</v>
      </c>
      <c r="H30" s="473">
        <f t="shared" si="1"/>
        <v>100</v>
      </c>
      <c r="I30" s="474"/>
      <c r="J30" s="471">
        <f>SUMIFS([1]!TabAltas[FF PROCESADOS HOMBRES],[1]!TabAltas[ENTIDAD FEDERATIVA / CENTRO PENITENCIARIO FEDERAL],[1]Catalogos!$C23,[1]!TabAltas[ID_MES],CIdMes)</f>
        <v>0</v>
      </c>
      <c r="K30" s="471">
        <f>SUMIFS([1]!TabAltas[FF PROCESADOS MUJERES],[1]!TabAltas[ENTIDAD FEDERATIVA / CENTRO PENITENCIARIO FEDERAL],[1]Catalogos!$C23,[1]!TabAltas[ID_MES],CIdMes)</f>
        <v>0</v>
      </c>
      <c r="L30" s="471">
        <f>SUMIFS([1]!TabAltas[FF SENTENCIADOS HOMBRES],[1]!TabAltas[ENTIDAD FEDERATIVA / CENTRO PENITENCIARIO FEDERAL],[1]Catalogos!$C23,[1]!TabAltas[ID_MES],CIdMes)</f>
        <v>0</v>
      </c>
      <c r="M30" s="471">
        <f>SUMIFS([1]!TabAltas[FF SENTENCIADOS MUJERES],[1]!TabAltas[ENTIDAD FEDERATIVA / CENTRO PENITENCIARIO FEDERAL],[1]Catalogos!$C23,[1]!TabAltas[ID_MES],CIdMes)</f>
        <v>0</v>
      </c>
      <c r="N30" s="472">
        <f t="shared" si="2"/>
        <v>0</v>
      </c>
      <c r="O30" s="473">
        <f t="shared" si="3"/>
        <v>0</v>
      </c>
      <c r="P30" s="475"/>
      <c r="Q30" s="472">
        <f t="shared" si="4"/>
        <v>40</v>
      </c>
    </row>
    <row r="31" spans="1:17">
      <c r="A31" s="469" t="s">
        <v>77</v>
      </c>
      <c r="B31" s="470"/>
      <c r="C31" s="471">
        <f>SUMIFS([1]!TabAltas[FC PROCESADOS HOMBRES],[1]!TabAltas[ENTIDAD FEDERATIVA / CENTRO PENITENCIARIO FEDERAL],[1]Catalogos!$C24,[1]!TabAltas[ID_MES],CIdMes)</f>
        <v>21</v>
      </c>
      <c r="D31" s="471">
        <f>SUMIFS([1]!TabAltas[FC PROCESADOS MUJERES],[1]!TabAltas[ENTIDAD FEDERATIVA / CENTRO PENITENCIARIO FEDERAL],[1]Catalogos!$C24,[1]!TabAltas[ID_MES],CIdMes)</f>
        <v>7</v>
      </c>
      <c r="E31" s="471">
        <f>SUMIFS([1]!TabAltas[FC SENTENCIADOS HOMBRES],[1]!TabAltas[ENTIDAD FEDERATIVA / CENTRO PENITENCIARIO FEDERAL],[1]Catalogos!$C24,[1]!TabAltas[ID_MES],CIdMes)</f>
        <v>7</v>
      </c>
      <c r="F31" s="471">
        <f>SUMIFS([1]!TabAltas[FC SENTENCIADOS MUJERES],[1]!TabAltas[ENTIDAD FEDERATIVA / CENTRO PENITENCIARIO FEDERAL],[1]Catalogos!$C24,[1]!TabAltas[ID_MES],CIdMes)</f>
        <v>2</v>
      </c>
      <c r="G31" s="472">
        <f t="shared" si="0"/>
        <v>37</v>
      </c>
      <c r="H31" s="473">
        <f t="shared" si="1"/>
        <v>84.090909090909093</v>
      </c>
      <c r="I31" s="474"/>
      <c r="J31" s="471">
        <f>SUMIFS([1]!TabAltas[FF PROCESADOS HOMBRES],[1]!TabAltas[ENTIDAD FEDERATIVA / CENTRO PENITENCIARIO FEDERAL],[1]Catalogos!$C24,[1]!TabAltas[ID_MES],CIdMes)</f>
        <v>5</v>
      </c>
      <c r="K31" s="471">
        <f>SUMIFS([1]!TabAltas[FF PROCESADOS MUJERES],[1]!TabAltas[ENTIDAD FEDERATIVA / CENTRO PENITENCIARIO FEDERAL],[1]Catalogos!$C24,[1]!TabAltas[ID_MES],CIdMes)</f>
        <v>1</v>
      </c>
      <c r="L31" s="471">
        <f>SUMIFS([1]!TabAltas[FF SENTENCIADOS HOMBRES],[1]!TabAltas[ENTIDAD FEDERATIVA / CENTRO PENITENCIARIO FEDERAL],[1]Catalogos!$C24,[1]!TabAltas[ID_MES],CIdMes)</f>
        <v>1</v>
      </c>
      <c r="M31" s="471">
        <f>SUMIFS([1]!TabAltas[FF SENTENCIADOS MUJERES],[1]!TabAltas[ENTIDAD FEDERATIVA / CENTRO PENITENCIARIO FEDERAL],[1]Catalogos!$C24,[1]!TabAltas[ID_MES],CIdMes)</f>
        <v>0</v>
      </c>
      <c r="N31" s="472">
        <f t="shared" si="2"/>
        <v>7</v>
      </c>
      <c r="O31" s="473">
        <f t="shared" si="3"/>
        <v>15.909090909090908</v>
      </c>
      <c r="P31" s="475"/>
      <c r="Q31" s="472">
        <f t="shared" si="4"/>
        <v>44</v>
      </c>
    </row>
    <row r="32" spans="1:17">
      <c r="A32" s="469" t="s">
        <v>78</v>
      </c>
      <c r="B32" s="470"/>
      <c r="C32" s="471">
        <f>SUMIFS([1]!TabAltas[FC PROCESADOS HOMBRES],[1]!TabAltas[ENTIDAD FEDERATIVA / CENTRO PENITENCIARIO FEDERAL],[1]Catalogos!$C25,[1]!TabAltas[ID_MES],CIdMes)</f>
        <v>3</v>
      </c>
      <c r="D32" s="471">
        <f>SUMIFS([1]!TabAltas[FC PROCESADOS MUJERES],[1]!TabAltas[ENTIDAD FEDERATIVA / CENTRO PENITENCIARIO FEDERAL],[1]Catalogos!$C25,[1]!TabAltas[ID_MES],CIdMes)</f>
        <v>0</v>
      </c>
      <c r="E32" s="471">
        <f>SUMIFS([1]!TabAltas[FC SENTENCIADOS HOMBRES],[1]!TabAltas[ENTIDAD FEDERATIVA / CENTRO PENITENCIARIO FEDERAL],[1]Catalogos!$C25,[1]!TabAltas[ID_MES],CIdMes)</f>
        <v>5</v>
      </c>
      <c r="F32" s="471">
        <f>SUMIFS([1]!TabAltas[FC SENTENCIADOS MUJERES],[1]!TabAltas[ENTIDAD FEDERATIVA / CENTRO PENITENCIARIO FEDERAL],[1]Catalogos!$C25,[1]!TabAltas[ID_MES],CIdMes)</f>
        <v>0</v>
      </c>
      <c r="G32" s="472">
        <f t="shared" si="0"/>
        <v>8</v>
      </c>
      <c r="H32" s="473">
        <f t="shared" si="1"/>
        <v>88.888888888888886</v>
      </c>
      <c r="I32" s="474"/>
      <c r="J32" s="471">
        <f>SUMIFS([1]!TabAltas[FF PROCESADOS HOMBRES],[1]!TabAltas[ENTIDAD FEDERATIVA / CENTRO PENITENCIARIO FEDERAL],[1]Catalogos!$C25,[1]!TabAltas[ID_MES],CIdMes)</f>
        <v>1</v>
      </c>
      <c r="K32" s="471">
        <f>SUMIFS([1]!TabAltas[FF PROCESADOS MUJERES],[1]!TabAltas[ENTIDAD FEDERATIVA / CENTRO PENITENCIARIO FEDERAL],[1]Catalogos!$C25,[1]!TabAltas[ID_MES],CIdMes)</f>
        <v>0</v>
      </c>
      <c r="L32" s="471">
        <f>SUMIFS([1]!TabAltas[FF SENTENCIADOS HOMBRES],[1]!TabAltas[ENTIDAD FEDERATIVA / CENTRO PENITENCIARIO FEDERAL],[1]Catalogos!$C25,[1]!TabAltas[ID_MES],CIdMes)</f>
        <v>0</v>
      </c>
      <c r="M32" s="471">
        <f>SUMIFS([1]!TabAltas[FF SENTENCIADOS MUJERES],[1]!TabAltas[ENTIDAD FEDERATIVA / CENTRO PENITENCIARIO FEDERAL],[1]Catalogos!$C25,[1]!TabAltas[ID_MES],CIdMes)</f>
        <v>0</v>
      </c>
      <c r="N32" s="472">
        <f t="shared" si="2"/>
        <v>1</v>
      </c>
      <c r="O32" s="473">
        <f t="shared" si="3"/>
        <v>11.111111111111111</v>
      </c>
      <c r="P32" s="475"/>
      <c r="Q32" s="472">
        <f t="shared" si="4"/>
        <v>9</v>
      </c>
    </row>
    <row r="33" spans="1:17">
      <c r="A33" s="469" t="s">
        <v>79</v>
      </c>
      <c r="B33" s="470"/>
      <c r="C33" s="471">
        <f>SUMIFS([1]!TabAltas[FC PROCESADOS HOMBRES],[1]!TabAltas[ENTIDAD FEDERATIVA / CENTRO PENITENCIARIO FEDERAL],[1]Catalogos!$C26,[1]!TabAltas[ID_MES],CIdMes)</f>
        <v>5</v>
      </c>
      <c r="D33" s="471">
        <f>SUMIFS([1]!TabAltas[FC PROCESADOS MUJERES],[1]!TabAltas[ENTIDAD FEDERATIVA / CENTRO PENITENCIARIO FEDERAL],[1]Catalogos!$C26,[1]!TabAltas[ID_MES],CIdMes)</f>
        <v>2</v>
      </c>
      <c r="E33" s="471">
        <f>SUMIFS([1]!TabAltas[FC SENTENCIADOS HOMBRES],[1]!TabAltas[ENTIDAD FEDERATIVA / CENTRO PENITENCIARIO FEDERAL],[1]Catalogos!$C26,[1]!TabAltas[ID_MES],CIdMes)</f>
        <v>12</v>
      </c>
      <c r="F33" s="471">
        <f>SUMIFS([1]!TabAltas[FC SENTENCIADOS MUJERES],[1]!TabAltas[ENTIDAD FEDERATIVA / CENTRO PENITENCIARIO FEDERAL],[1]Catalogos!$C26,[1]!TabAltas[ID_MES],CIdMes)</f>
        <v>1</v>
      </c>
      <c r="G33" s="472">
        <f t="shared" si="0"/>
        <v>20</v>
      </c>
      <c r="H33" s="473">
        <f t="shared" si="1"/>
        <v>71.428571428571431</v>
      </c>
      <c r="I33" s="474"/>
      <c r="J33" s="471">
        <f>SUMIFS([1]!TabAltas[FF PROCESADOS HOMBRES],[1]!TabAltas[ENTIDAD FEDERATIVA / CENTRO PENITENCIARIO FEDERAL],[1]Catalogos!$C26,[1]!TabAltas[ID_MES],CIdMes)</f>
        <v>0</v>
      </c>
      <c r="K33" s="471">
        <f>SUMIFS([1]!TabAltas[FF PROCESADOS MUJERES],[1]!TabAltas[ENTIDAD FEDERATIVA / CENTRO PENITENCIARIO FEDERAL],[1]Catalogos!$C26,[1]!TabAltas[ID_MES],CIdMes)</f>
        <v>6</v>
      </c>
      <c r="L33" s="471">
        <f>SUMIFS([1]!TabAltas[FF SENTENCIADOS HOMBRES],[1]!TabAltas[ENTIDAD FEDERATIVA / CENTRO PENITENCIARIO FEDERAL],[1]Catalogos!$C26,[1]!TabAltas[ID_MES],CIdMes)</f>
        <v>1</v>
      </c>
      <c r="M33" s="471">
        <f>SUMIFS([1]!TabAltas[FF SENTENCIADOS MUJERES],[1]!TabAltas[ENTIDAD FEDERATIVA / CENTRO PENITENCIARIO FEDERAL],[1]Catalogos!$C26,[1]!TabAltas[ID_MES],CIdMes)</f>
        <v>1</v>
      </c>
      <c r="N33" s="472">
        <f t="shared" si="2"/>
        <v>8</v>
      </c>
      <c r="O33" s="473">
        <f t="shared" si="3"/>
        <v>28.571428571428573</v>
      </c>
      <c r="P33" s="475"/>
      <c r="Q33" s="472">
        <f t="shared" si="4"/>
        <v>28</v>
      </c>
    </row>
    <row r="34" spans="1:17">
      <c r="A34" s="469" t="s">
        <v>80</v>
      </c>
      <c r="B34" s="470"/>
      <c r="C34" s="471">
        <f>SUMIFS([1]!TabAltas[FC PROCESADOS HOMBRES],[1]!TabAltas[ENTIDAD FEDERATIVA / CENTRO PENITENCIARIO FEDERAL],[1]Catalogos!$C27,[1]!TabAltas[ID_MES],CIdMes)</f>
        <v>2</v>
      </c>
      <c r="D34" s="471">
        <f>SUMIFS([1]!TabAltas[FC PROCESADOS MUJERES],[1]!TabAltas[ENTIDAD FEDERATIVA / CENTRO PENITENCIARIO FEDERAL],[1]Catalogos!$C27,[1]!TabAltas[ID_MES],CIdMes)</f>
        <v>7</v>
      </c>
      <c r="E34" s="471">
        <f>SUMIFS([1]!TabAltas[FC SENTENCIADOS HOMBRES],[1]!TabAltas[ENTIDAD FEDERATIVA / CENTRO PENITENCIARIO FEDERAL],[1]Catalogos!$C27,[1]!TabAltas[ID_MES],CIdMes)</f>
        <v>19</v>
      </c>
      <c r="F34" s="471">
        <f>SUMIFS([1]!TabAltas[FC SENTENCIADOS MUJERES],[1]!TabAltas[ENTIDAD FEDERATIVA / CENTRO PENITENCIARIO FEDERAL],[1]Catalogos!$C27,[1]!TabAltas[ID_MES],CIdMes)</f>
        <v>10</v>
      </c>
      <c r="G34" s="472">
        <f t="shared" si="0"/>
        <v>38</v>
      </c>
      <c r="H34" s="473">
        <f t="shared" si="1"/>
        <v>90.476190476190482</v>
      </c>
      <c r="I34" s="474"/>
      <c r="J34" s="471">
        <f>SUMIFS([1]!TabAltas[FF PROCESADOS HOMBRES],[1]!TabAltas[ENTIDAD FEDERATIVA / CENTRO PENITENCIARIO FEDERAL],[1]Catalogos!$C27,[1]!TabAltas[ID_MES],CIdMes)</f>
        <v>0</v>
      </c>
      <c r="K34" s="471">
        <f>SUMIFS([1]!TabAltas[FF PROCESADOS MUJERES],[1]!TabAltas[ENTIDAD FEDERATIVA / CENTRO PENITENCIARIO FEDERAL],[1]Catalogos!$C27,[1]!TabAltas[ID_MES],CIdMes)</f>
        <v>0</v>
      </c>
      <c r="L34" s="471">
        <f>SUMIFS([1]!TabAltas[FF SENTENCIADOS HOMBRES],[1]!TabAltas[ENTIDAD FEDERATIVA / CENTRO PENITENCIARIO FEDERAL],[1]Catalogos!$C27,[1]!TabAltas[ID_MES],CIdMes)</f>
        <v>2</v>
      </c>
      <c r="M34" s="471">
        <f>SUMIFS([1]!TabAltas[FF SENTENCIADOS MUJERES],[1]!TabAltas[ENTIDAD FEDERATIVA / CENTRO PENITENCIARIO FEDERAL],[1]Catalogos!$C27,[1]!TabAltas[ID_MES],CIdMes)</f>
        <v>2</v>
      </c>
      <c r="N34" s="472">
        <f t="shared" si="2"/>
        <v>4</v>
      </c>
      <c r="O34" s="473">
        <f t="shared" si="3"/>
        <v>9.5238095238095237</v>
      </c>
      <c r="P34" s="475"/>
      <c r="Q34" s="472">
        <f t="shared" si="4"/>
        <v>42</v>
      </c>
    </row>
    <row r="35" spans="1:17">
      <c r="A35" s="469" t="s">
        <v>81</v>
      </c>
      <c r="B35" s="470"/>
      <c r="C35" s="471">
        <f>SUMIFS([1]!TabAltas[FC PROCESADOS HOMBRES],[1]!TabAltas[ENTIDAD FEDERATIVA / CENTRO PENITENCIARIO FEDERAL],[1]Catalogos!$C28,[1]!TabAltas[ID_MES],CIdMes)</f>
        <v>2</v>
      </c>
      <c r="D35" s="471">
        <f>SUMIFS([1]!TabAltas[FC PROCESADOS MUJERES],[1]!TabAltas[ENTIDAD FEDERATIVA / CENTRO PENITENCIARIO FEDERAL],[1]Catalogos!$C28,[1]!TabAltas[ID_MES],CIdMes)</f>
        <v>0</v>
      </c>
      <c r="E35" s="471">
        <f>SUMIFS([1]!TabAltas[FC SENTENCIADOS HOMBRES],[1]!TabAltas[ENTIDAD FEDERATIVA / CENTRO PENITENCIARIO FEDERAL],[1]Catalogos!$C28,[1]!TabAltas[ID_MES],CIdMes)</f>
        <v>5</v>
      </c>
      <c r="F35" s="471">
        <f>SUMIFS([1]!TabAltas[FC SENTENCIADOS MUJERES],[1]!TabAltas[ENTIDAD FEDERATIVA / CENTRO PENITENCIARIO FEDERAL],[1]Catalogos!$C28,[1]!TabAltas[ID_MES],CIdMes)</f>
        <v>8</v>
      </c>
      <c r="G35" s="472">
        <f t="shared" si="0"/>
        <v>15</v>
      </c>
      <c r="H35" s="473">
        <f t="shared" si="1"/>
        <v>100</v>
      </c>
      <c r="I35" s="474"/>
      <c r="J35" s="471">
        <f>SUMIFS([1]!TabAltas[FF PROCESADOS HOMBRES],[1]!TabAltas[ENTIDAD FEDERATIVA / CENTRO PENITENCIARIO FEDERAL],[1]Catalogos!$C28,[1]!TabAltas[ID_MES],CIdMes)</f>
        <v>0</v>
      </c>
      <c r="K35" s="471">
        <f>SUMIFS([1]!TabAltas[FF PROCESADOS MUJERES],[1]!TabAltas[ENTIDAD FEDERATIVA / CENTRO PENITENCIARIO FEDERAL],[1]Catalogos!$C28,[1]!TabAltas[ID_MES],CIdMes)</f>
        <v>0</v>
      </c>
      <c r="L35" s="471">
        <f>SUMIFS([1]!TabAltas[FF SENTENCIADOS HOMBRES],[1]!TabAltas[ENTIDAD FEDERATIVA / CENTRO PENITENCIARIO FEDERAL],[1]Catalogos!$C28,[1]!TabAltas[ID_MES],CIdMes)</f>
        <v>0</v>
      </c>
      <c r="M35" s="471">
        <f>SUMIFS([1]!TabAltas[FF SENTENCIADOS MUJERES],[1]!TabAltas[ENTIDAD FEDERATIVA / CENTRO PENITENCIARIO FEDERAL],[1]Catalogos!$C28,[1]!TabAltas[ID_MES],CIdMes)</f>
        <v>0</v>
      </c>
      <c r="N35" s="472">
        <f t="shared" si="2"/>
        <v>0</v>
      </c>
      <c r="O35" s="473">
        <f t="shared" si="3"/>
        <v>0</v>
      </c>
      <c r="P35" s="475"/>
      <c r="Q35" s="472">
        <f t="shared" si="4"/>
        <v>15</v>
      </c>
    </row>
    <row r="36" spans="1:17">
      <c r="A36" s="469" t="s">
        <v>82</v>
      </c>
      <c r="B36" s="470"/>
      <c r="C36" s="471">
        <f>SUMIFS([1]!TabAltas[FC PROCESADOS HOMBRES],[1]!TabAltas[ENTIDAD FEDERATIVA / CENTRO PENITENCIARIO FEDERAL],[1]Catalogos!$C29,[1]!TabAltas[ID_MES],CIdMes)</f>
        <v>5</v>
      </c>
      <c r="D36" s="471">
        <f>SUMIFS([1]!TabAltas[FC PROCESADOS MUJERES],[1]!TabAltas[ENTIDAD FEDERATIVA / CENTRO PENITENCIARIO FEDERAL],[1]Catalogos!$C29,[1]!TabAltas[ID_MES],CIdMes)</f>
        <v>4</v>
      </c>
      <c r="E36" s="471">
        <f>SUMIFS([1]!TabAltas[FC SENTENCIADOS HOMBRES],[1]!TabAltas[ENTIDAD FEDERATIVA / CENTRO PENITENCIARIO FEDERAL],[1]Catalogos!$C29,[1]!TabAltas[ID_MES],CIdMes)</f>
        <v>21</v>
      </c>
      <c r="F36" s="471">
        <f>SUMIFS([1]!TabAltas[FC SENTENCIADOS MUJERES],[1]!TabAltas[ENTIDAD FEDERATIVA / CENTRO PENITENCIARIO FEDERAL],[1]Catalogos!$C29,[1]!TabAltas[ID_MES],CIdMes)</f>
        <v>6</v>
      </c>
      <c r="G36" s="472">
        <f t="shared" si="0"/>
        <v>36</v>
      </c>
      <c r="H36" s="473">
        <v>0</v>
      </c>
      <c r="I36" s="474"/>
      <c r="J36" s="471">
        <f>SUMIFS([1]!TabAltas[FF PROCESADOS HOMBRES],[1]!TabAltas[ENTIDAD FEDERATIVA / CENTRO PENITENCIARIO FEDERAL],[1]Catalogos!$C29,[1]!TabAltas[ID_MES],CIdMes)</f>
        <v>0</v>
      </c>
      <c r="K36" s="471">
        <f>SUMIFS([1]!TabAltas[FF PROCESADOS MUJERES],[1]!TabAltas[ENTIDAD FEDERATIVA / CENTRO PENITENCIARIO FEDERAL],[1]Catalogos!$C29,[1]!TabAltas[ID_MES],CIdMes)</f>
        <v>0</v>
      </c>
      <c r="L36" s="471">
        <f>SUMIFS([1]!TabAltas[FF SENTENCIADOS HOMBRES],[1]!TabAltas[ENTIDAD FEDERATIVA / CENTRO PENITENCIARIO FEDERAL],[1]Catalogos!$C29,[1]!TabAltas[ID_MES],CIdMes)</f>
        <v>2</v>
      </c>
      <c r="M36" s="471">
        <f>SUMIFS([1]!TabAltas[FF SENTENCIADOS MUJERES],[1]!TabAltas[ENTIDAD FEDERATIVA / CENTRO PENITENCIARIO FEDERAL],[1]Catalogos!$C29,[1]!TabAltas[ID_MES],CIdMes)</f>
        <v>0</v>
      </c>
      <c r="N36" s="472">
        <f t="shared" si="2"/>
        <v>2</v>
      </c>
      <c r="O36" s="473">
        <v>0</v>
      </c>
      <c r="P36" s="475"/>
      <c r="Q36" s="472">
        <f t="shared" si="4"/>
        <v>38</v>
      </c>
    </row>
    <row r="37" spans="1:17">
      <c r="A37" s="469" t="s">
        <v>83</v>
      </c>
      <c r="B37" s="470"/>
      <c r="C37" s="471">
        <f>SUMIFS([1]!TabAltas[FC PROCESADOS HOMBRES],[1]!TabAltas[ENTIDAD FEDERATIVA / CENTRO PENITENCIARIO FEDERAL],[1]Catalogos!$C30,[1]!TabAltas[ID_MES],CIdMes)</f>
        <v>1</v>
      </c>
      <c r="D37" s="471">
        <f>SUMIFS([1]!TabAltas[FC PROCESADOS MUJERES],[1]!TabAltas[ENTIDAD FEDERATIVA / CENTRO PENITENCIARIO FEDERAL],[1]Catalogos!$C30,[1]!TabAltas[ID_MES],CIdMes)</f>
        <v>11</v>
      </c>
      <c r="E37" s="471">
        <f>SUMIFS([1]!TabAltas[FC SENTENCIADOS HOMBRES],[1]!TabAltas[ENTIDAD FEDERATIVA / CENTRO PENITENCIARIO FEDERAL],[1]Catalogos!$C30,[1]!TabAltas[ID_MES],CIdMes)</f>
        <v>1</v>
      </c>
      <c r="F37" s="471">
        <f>SUMIFS([1]!TabAltas[FC SENTENCIADOS MUJERES],[1]!TabAltas[ENTIDAD FEDERATIVA / CENTRO PENITENCIARIO FEDERAL],[1]Catalogos!$C30,[1]!TabAltas[ID_MES],CIdMes)</f>
        <v>3</v>
      </c>
      <c r="G37" s="472">
        <f t="shared" si="0"/>
        <v>16</v>
      </c>
      <c r="H37" s="473">
        <f t="shared" si="1"/>
        <v>94.117647058823536</v>
      </c>
      <c r="I37" s="474"/>
      <c r="J37" s="471">
        <f>SUMIFS([1]!TabAltas[FF PROCESADOS HOMBRES],[1]!TabAltas[ENTIDAD FEDERATIVA / CENTRO PENITENCIARIO FEDERAL],[1]Catalogos!$C30,[1]!TabAltas[ID_MES],CIdMes)</f>
        <v>0</v>
      </c>
      <c r="K37" s="471">
        <f>SUMIFS([1]!TabAltas[FF PROCESADOS MUJERES],[1]!TabAltas[ENTIDAD FEDERATIVA / CENTRO PENITENCIARIO FEDERAL],[1]Catalogos!$C30,[1]!TabAltas[ID_MES],CIdMes)</f>
        <v>0</v>
      </c>
      <c r="L37" s="471">
        <f>SUMIFS([1]!TabAltas[FF SENTENCIADOS HOMBRES],[1]!TabAltas[ENTIDAD FEDERATIVA / CENTRO PENITENCIARIO FEDERAL],[1]Catalogos!$C30,[1]!TabAltas[ID_MES],CIdMes)</f>
        <v>0</v>
      </c>
      <c r="M37" s="471">
        <f>SUMIFS([1]!TabAltas[FF SENTENCIADOS MUJERES],[1]!TabAltas[ENTIDAD FEDERATIVA / CENTRO PENITENCIARIO FEDERAL],[1]Catalogos!$C30,[1]!TabAltas[ID_MES],CIdMes)</f>
        <v>1</v>
      </c>
      <c r="N37" s="472">
        <f t="shared" si="2"/>
        <v>1</v>
      </c>
      <c r="O37" s="473">
        <f t="shared" si="3"/>
        <v>5.882352941176471</v>
      </c>
      <c r="P37" s="475"/>
      <c r="Q37" s="472">
        <f t="shared" si="4"/>
        <v>17</v>
      </c>
    </row>
    <row r="38" spans="1:17">
      <c r="A38" s="469" t="s">
        <v>84</v>
      </c>
      <c r="B38" s="470"/>
      <c r="C38" s="471">
        <f>SUMIFS([1]!TabAltas[FC PROCESADOS HOMBRES],[1]!TabAltas[ENTIDAD FEDERATIVA / CENTRO PENITENCIARIO FEDERAL],[1]Catalogos!$C31,[1]!TabAltas[ID_MES],CIdMes)</f>
        <v>67</v>
      </c>
      <c r="D38" s="471">
        <f>SUMIFS([1]!TabAltas[FC PROCESADOS MUJERES],[1]!TabAltas[ENTIDAD FEDERATIVA / CENTRO PENITENCIARIO FEDERAL],[1]Catalogos!$C31,[1]!TabAltas[ID_MES],CIdMes)</f>
        <v>31</v>
      </c>
      <c r="E38" s="471">
        <f>SUMIFS([1]!TabAltas[FC SENTENCIADOS HOMBRES],[1]!TabAltas[ENTIDAD FEDERATIVA / CENTRO PENITENCIARIO FEDERAL],[1]Catalogos!$C31,[1]!TabAltas[ID_MES],CIdMes)</f>
        <v>9</v>
      </c>
      <c r="F38" s="471">
        <f>SUMIFS([1]!TabAltas[FC SENTENCIADOS MUJERES],[1]!TabAltas[ENTIDAD FEDERATIVA / CENTRO PENITENCIARIO FEDERAL],[1]Catalogos!$C31,[1]!TabAltas[ID_MES],CIdMes)</f>
        <v>6</v>
      </c>
      <c r="G38" s="472">
        <f t="shared" si="0"/>
        <v>113</v>
      </c>
      <c r="H38" s="473">
        <f t="shared" si="1"/>
        <v>100</v>
      </c>
      <c r="I38" s="474"/>
      <c r="J38" s="471">
        <f>SUMIFS([1]!TabAltas[FF PROCESADOS HOMBRES],[1]!TabAltas[ENTIDAD FEDERATIVA / CENTRO PENITENCIARIO FEDERAL],[1]Catalogos!$C31,[1]!TabAltas[ID_MES],CIdMes)</f>
        <v>0</v>
      </c>
      <c r="K38" s="471">
        <f>SUMIFS([1]!TabAltas[FF PROCESADOS MUJERES],[1]!TabAltas[ENTIDAD FEDERATIVA / CENTRO PENITENCIARIO FEDERAL],[1]Catalogos!$C31,[1]!TabAltas[ID_MES],CIdMes)</f>
        <v>0</v>
      </c>
      <c r="L38" s="471">
        <f>SUMIFS([1]!TabAltas[FF SENTENCIADOS HOMBRES],[1]!TabAltas[ENTIDAD FEDERATIVA / CENTRO PENITENCIARIO FEDERAL],[1]Catalogos!$C31,[1]!TabAltas[ID_MES],CIdMes)</f>
        <v>0</v>
      </c>
      <c r="M38" s="471">
        <f>SUMIFS([1]!TabAltas[FF SENTENCIADOS MUJERES],[1]!TabAltas[ENTIDAD FEDERATIVA / CENTRO PENITENCIARIO FEDERAL],[1]Catalogos!$C31,[1]!TabAltas[ID_MES],CIdMes)</f>
        <v>0</v>
      </c>
      <c r="N38" s="472">
        <f t="shared" si="2"/>
        <v>0</v>
      </c>
      <c r="O38" s="473">
        <f t="shared" si="3"/>
        <v>0</v>
      </c>
      <c r="P38" s="475"/>
      <c r="Q38" s="472">
        <f t="shared" si="4"/>
        <v>113</v>
      </c>
    </row>
    <row r="39" spans="1:17">
      <c r="A39" s="469" t="s">
        <v>85</v>
      </c>
      <c r="B39" s="470"/>
      <c r="C39" s="471">
        <f>SUMIFS([1]!TabAltas[FC PROCESADOS HOMBRES],[1]!TabAltas[ENTIDAD FEDERATIVA / CENTRO PENITENCIARIO FEDERAL],[1]Catalogos!$C32,[1]!TabAltas[ID_MES],CIdMes)</f>
        <v>5</v>
      </c>
      <c r="D39" s="471">
        <f>SUMIFS([1]!TabAltas[FC PROCESADOS MUJERES],[1]!TabAltas[ENTIDAD FEDERATIVA / CENTRO PENITENCIARIO FEDERAL],[1]Catalogos!$C32,[1]!TabAltas[ID_MES],CIdMes)</f>
        <v>1</v>
      </c>
      <c r="E39" s="471">
        <f>SUMIFS([1]!TabAltas[FC SENTENCIADOS HOMBRES],[1]!TabAltas[ENTIDAD FEDERATIVA / CENTRO PENITENCIARIO FEDERAL],[1]Catalogos!$C32,[1]!TabAltas[ID_MES],CIdMes)</f>
        <v>28</v>
      </c>
      <c r="F39" s="471">
        <f>SUMIFS([1]!TabAltas[FC SENTENCIADOS MUJERES],[1]!TabAltas[ENTIDAD FEDERATIVA / CENTRO PENITENCIARIO FEDERAL],[1]Catalogos!$C32,[1]!TabAltas[ID_MES],CIdMes)</f>
        <v>8</v>
      </c>
      <c r="G39" s="472">
        <f t="shared" si="0"/>
        <v>42</v>
      </c>
      <c r="H39" s="473">
        <f t="shared" si="1"/>
        <v>100</v>
      </c>
      <c r="I39" s="474"/>
      <c r="J39" s="471">
        <f>SUMIFS([1]!TabAltas[FF PROCESADOS HOMBRES],[1]!TabAltas[ENTIDAD FEDERATIVA / CENTRO PENITENCIARIO FEDERAL],[1]Catalogos!$C32,[1]!TabAltas[ID_MES],CIdMes)</f>
        <v>0</v>
      </c>
      <c r="K39" s="471">
        <f>SUMIFS([1]!TabAltas[FF PROCESADOS MUJERES],[1]!TabAltas[ENTIDAD FEDERATIVA / CENTRO PENITENCIARIO FEDERAL],[1]Catalogos!$C32,[1]!TabAltas[ID_MES],CIdMes)</f>
        <v>0</v>
      </c>
      <c r="L39" s="471">
        <f>SUMIFS([1]!TabAltas[FF SENTENCIADOS HOMBRES],[1]!TabAltas[ENTIDAD FEDERATIVA / CENTRO PENITENCIARIO FEDERAL],[1]Catalogos!$C32,[1]!TabAltas[ID_MES],CIdMes)</f>
        <v>0</v>
      </c>
      <c r="M39" s="471">
        <f>SUMIFS([1]!TabAltas[FF SENTENCIADOS MUJERES],[1]!TabAltas[ENTIDAD FEDERATIVA / CENTRO PENITENCIARIO FEDERAL],[1]Catalogos!$C32,[1]!TabAltas[ID_MES],CIdMes)</f>
        <v>0</v>
      </c>
      <c r="N39" s="472">
        <f t="shared" si="2"/>
        <v>0</v>
      </c>
      <c r="O39" s="473">
        <f t="shared" si="3"/>
        <v>0</v>
      </c>
      <c r="P39" s="475"/>
      <c r="Q39" s="472">
        <f t="shared" si="4"/>
        <v>42</v>
      </c>
    </row>
    <row r="40" spans="1:17">
      <c r="A40" s="469" t="s">
        <v>86</v>
      </c>
      <c r="B40" s="470"/>
      <c r="C40" s="471">
        <f>SUMIFS([1]!TabAltas[FC PROCESADOS HOMBRES],[1]!TabAltas[ENTIDAD FEDERATIVA / CENTRO PENITENCIARIO FEDERAL],[1]Catalogos!$C33,[1]!TabAltas[ID_MES],CIdMes)</f>
        <v>4</v>
      </c>
      <c r="D40" s="471">
        <f>SUMIFS([1]!TabAltas[FC PROCESADOS MUJERES],[1]!TabAltas[ENTIDAD FEDERATIVA / CENTRO PENITENCIARIO FEDERAL],[1]Catalogos!$C33,[1]!TabAltas[ID_MES],CIdMes)</f>
        <v>0</v>
      </c>
      <c r="E40" s="471">
        <f>SUMIFS([1]!TabAltas[FC SENTENCIADOS HOMBRES],[1]!TabAltas[ENTIDAD FEDERATIVA / CENTRO PENITENCIARIO FEDERAL],[1]Catalogos!$C33,[1]!TabAltas[ID_MES],CIdMes)</f>
        <v>1</v>
      </c>
      <c r="F40" s="471">
        <f>SUMIFS([1]!TabAltas[FC SENTENCIADOS MUJERES],[1]!TabAltas[ENTIDAD FEDERATIVA / CENTRO PENITENCIARIO FEDERAL],[1]Catalogos!$C33,[1]!TabAltas[ID_MES],CIdMes)</f>
        <v>23</v>
      </c>
      <c r="G40" s="472">
        <f t="shared" si="0"/>
        <v>28</v>
      </c>
      <c r="H40" s="473">
        <f t="shared" si="1"/>
        <v>87.5</v>
      </c>
      <c r="I40" s="474"/>
      <c r="J40" s="471">
        <f>SUMIFS([1]!TabAltas[FF PROCESADOS HOMBRES],[1]!TabAltas[ENTIDAD FEDERATIVA / CENTRO PENITENCIARIO FEDERAL],[1]Catalogos!$C33,[1]!TabAltas[ID_MES],CIdMes)</f>
        <v>0</v>
      </c>
      <c r="K40" s="471">
        <f>SUMIFS([1]!TabAltas[FF PROCESADOS MUJERES],[1]!TabAltas[ENTIDAD FEDERATIVA / CENTRO PENITENCIARIO FEDERAL],[1]Catalogos!$C33,[1]!TabAltas[ID_MES],CIdMes)</f>
        <v>2</v>
      </c>
      <c r="L40" s="471">
        <f>SUMIFS([1]!TabAltas[FF SENTENCIADOS HOMBRES],[1]!TabAltas[ENTIDAD FEDERATIVA / CENTRO PENITENCIARIO FEDERAL],[1]Catalogos!$C33,[1]!TabAltas[ID_MES],CIdMes)</f>
        <v>0</v>
      </c>
      <c r="M40" s="471">
        <f>SUMIFS([1]!TabAltas[FF SENTENCIADOS MUJERES],[1]!TabAltas[ENTIDAD FEDERATIVA / CENTRO PENITENCIARIO FEDERAL],[1]Catalogos!$C33,[1]!TabAltas[ID_MES],CIdMes)</f>
        <v>2</v>
      </c>
      <c r="N40" s="472">
        <f t="shared" si="2"/>
        <v>4</v>
      </c>
      <c r="O40" s="473">
        <f t="shared" si="3"/>
        <v>12.5</v>
      </c>
      <c r="P40" s="475"/>
      <c r="Q40" s="472">
        <f t="shared" si="4"/>
        <v>32</v>
      </c>
    </row>
    <row r="41" spans="1:17" ht="8.1" customHeight="1">
      <c r="A41" s="465"/>
      <c r="B41" s="465"/>
      <c r="C41" s="471"/>
      <c r="D41" s="471"/>
      <c r="E41" s="471"/>
      <c r="F41" s="471"/>
      <c r="G41" s="476"/>
      <c r="H41" s="477"/>
      <c r="I41" s="478"/>
      <c r="J41" s="471"/>
      <c r="K41" s="471"/>
      <c r="L41" s="471"/>
      <c r="M41" s="471"/>
      <c r="N41" s="476"/>
      <c r="O41" s="477"/>
      <c r="P41" s="478"/>
      <c r="Q41" s="476"/>
    </row>
    <row r="42" spans="1:17">
      <c r="A42" s="479" t="s">
        <v>195</v>
      </c>
      <c r="B42" s="480"/>
      <c r="C42" s="481">
        <f>SUM(C9:C40)</f>
        <v>561</v>
      </c>
      <c r="D42" s="481">
        <f t="shared" ref="D42:F42" si="5">SUM(D9:D40)</f>
        <v>383</v>
      </c>
      <c r="E42" s="481">
        <f t="shared" si="5"/>
        <v>988</v>
      </c>
      <c r="F42" s="481">
        <f t="shared" si="5"/>
        <v>797</v>
      </c>
      <c r="G42" s="481">
        <f t="shared" ref="G42" si="6">SUM(C42:F42)</f>
        <v>2729</v>
      </c>
      <c r="H42" s="482">
        <f t="shared" ref="H42" si="7">G42*100/Q42</f>
        <v>92.791567494049644</v>
      </c>
      <c r="I42" s="475"/>
      <c r="J42" s="481">
        <f>SUM(J9:J40)</f>
        <v>50</v>
      </c>
      <c r="K42" s="481">
        <f t="shared" ref="K42:M42" si="8">SUM(K9:K40)</f>
        <v>42</v>
      </c>
      <c r="L42" s="481">
        <f t="shared" si="8"/>
        <v>48</v>
      </c>
      <c r="M42" s="481">
        <f t="shared" si="8"/>
        <v>72</v>
      </c>
      <c r="N42" s="481">
        <f t="shared" ref="N42" si="9">SUM(J42:M42)</f>
        <v>212</v>
      </c>
      <c r="O42" s="482">
        <f t="shared" ref="O42" si="10">N42*100/Q42</f>
        <v>7.2084325059503573</v>
      </c>
      <c r="P42" s="475"/>
      <c r="Q42" s="481">
        <f t="shared" si="4"/>
        <v>2941</v>
      </c>
    </row>
    <row r="43" spans="1:17" ht="8.1" customHeight="1">
      <c r="A43" s="465"/>
      <c r="B43" s="465"/>
      <c r="C43" s="476"/>
      <c r="D43" s="476"/>
      <c r="E43" s="476"/>
      <c r="F43" s="476"/>
      <c r="G43" s="476"/>
      <c r="H43" s="477"/>
      <c r="I43" s="478"/>
      <c r="J43" s="476"/>
      <c r="K43" s="476"/>
      <c r="L43" s="476"/>
      <c r="M43" s="476"/>
      <c r="N43" s="476"/>
      <c r="O43" s="477"/>
      <c r="P43" s="478"/>
      <c r="Q43" s="476"/>
    </row>
    <row r="44" spans="1:17">
      <c r="A44" s="469" t="s">
        <v>185</v>
      </c>
      <c r="B44" s="480"/>
      <c r="C44" s="471">
        <f>SUMIFS([1]!TabAltas[FC PROCESADOS HOMBRES],[1]!TabAltas[ENTIDAD FEDERATIVA / CENTRO PENITENCIARIO FEDERAL],[1]Catalogos!$C34,[1]!TabAltas[ID_MES],CIdMes)</f>
        <v>0</v>
      </c>
      <c r="D44" s="471">
        <f>SUMIFS([1]!TabAltas[FC PROCESADOS MUJERES],[1]!TabAltas[ENTIDAD FEDERATIVA / CENTRO PENITENCIARIO FEDERAL],[1]Catalogos!$C34,[1]!TabAltas[ID_MES],CIdMes)</f>
        <v>0</v>
      </c>
      <c r="E44" s="471">
        <f>SUMIFS([1]!TabAltas[FC SENTENCIADOS HOMBRES],[1]!TabAltas[ENTIDAD FEDERATIVA / CENTRO PENITENCIARIO FEDERAL],[1]Catalogos!$C34,[1]!TabAltas[ID_MES],CIdMes)</f>
        <v>0</v>
      </c>
      <c r="F44" s="471">
        <f>SUMIFS([1]!TabAltas[FC SENTENCIADOS MUJERES],[1]!TabAltas[ENTIDAD FEDERATIVA / CENTRO PENITENCIARIO FEDERAL],[1]Catalogos!$C34,[1]!TabAltas[ID_MES],CIdMes)</f>
        <v>0</v>
      </c>
      <c r="G44" s="472">
        <f t="shared" ref="G44:G57" si="11">SUM(C44:F44)</f>
        <v>0</v>
      </c>
      <c r="H44" s="473">
        <f t="shared" ref="H44:H57" si="12">G44*100/Q44</f>
        <v>0</v>
      </c>
      <c r="I44" s="475"/>
      <c r="J44" s="471">
        <f>SUMIFS([1]!TabAltas[FF PROCESADOS HOMBRES],[1]!TabAltas[ENTIDAD FEDERATIVA / CENTRO PENITENCIARIO FEDERAL],[1]Catalogos!$C34,[1]!TabAltas[ID_MES],CIdMes)</f>
        <v>3</v>
      </c>
      <c r="K44" s="471">
        <f>SUMIFS([1]!TabAltas[FF PROCESADOS MUJERES],[1]!TabAltas[ENTIDAD FEDERATIVA / CENTRO PENITENCIARIO FEDERAL],[1]Catalogos!$C34,[1]!TabAltas[ID_MES],CIdMes)</f>
        <v>0</v>
      </c>
      <c r="L44" s="471">
        <f>SUMIFS([1]!TabAltas[FF SENTENCIADOS HOMBRES],[1]!TabAltas[ENTIDAD FEDERATIVA / CENTRO PENITENCIARIO FEDERAL],[1]Catalogos!$C34,[1]!TabAltas[ID_MES],CIdMes)</f>
        <v>0</v>
      </c>
      <c r="M44" s="471">
        <f>SUMIFS([1]!TabAltas[FF SENTENCIADOS MUJERES],[1]!TabAltas[ENTIDAD FEDERATIVA / CENTRO PENITENCIARIO FEDERAL],[1]Catalogos!$C34,[1]!TabAltas[ID_MES],CIdMes)</f>
        <v>0</v>
      </c>
      <c r="N44" s="472">
        <f t="shared" ref="N44:N57" si="13">SUM(J44:M44)</f>
        <v>3</v>
      </c>
      <c r="O44" s="473">
        <f t="shared" ref="O44:O57" si="14">N44*100/Q44</f>
        <v>100</v>
      </c>
      <c r="P44" s="475"/>
      <c r="Q44" s="472">
        <f t="shared" si="4"/>
        <v>3</v>
      </c>
    </row>
    <row r="45" spans="1:17">
      <c r="A45" s="469" t="s">
        <v>186</v>
      </c>
      <c r="B45" s="480"/>
      <c r="C45" s="471">
        <f>SUMIFS([1]!TabAltas[FC PROCESADOS HOMBRES],[1]!TabAltas[ENTIDAD FEDERATIVA / CENTRO PENITENCIARIO FEDERAL],[1]Catalogos!$C35,[1]!TabAltas[ID_MES],CIdMes)</f>
        <v>0</v>
      </c>
      <c r="D45" s="471">
        <f>SUMIFS([1]!TabAltas[FC PROCESADOS MUJERES],[1]!TabAltas[ENTIDAD FEDERATIVA / CENTRO PENITENCIARIO FEDERAL],[1]Catalogos!$C35,[1]!TabAltas[ID_MES],CIdMes)</f>
        <v>0</v>
      </c>
      <c r="E45" s="471">
        <f>SUMIFS([1]!TabAltas[FC SENTENCIADOS HOMBRES],[1]!TabAltas[ENTIDAD FEDERATIVA / CENTRO PENITENCIARIO FEDERAL],[1]Catalogos!$C35,[1]!TabAltas[ID_MES],CIdMes)</f>
        <v>0</v>
      </c>
      <c r="F45" s="471">
        <f>SUMIFS([1]!TabAltas[FC SENTENCIADOS MUJERES],[1]!TabAltas[ENTIDAD FEDERATIVA / CENTRO PENITENCIARIO FEDERAL],[1]Catalogos!$C35,[1]!TabAltas[ID_MES],CIdMes)</f>
        <v>0</v>
      </c>
      <c r="G45" s="472">
        <f t="shared" si="11"/>
        <v>0</v>
      </c>
      <c r="H45" s="473">
        <f t="shared" si="12"/>
        <v>0</v>
      </c>
      <c r="I45" s="475"/>
      <c r="J45" s="471">
        <f>SUMIFS([1]!TabAltas[FF PROCESADOS HOMBRES],[1]!TabAltas[ENTIDAD FEDERATIVA / CENTRO PENITENCIARIO FEDERAL],[1]Catalogos!$C35,[1]!TabAltas[ID_MES],CIdMes)</f>
        <v>1</v>
      </c>
      <c r="K45" s="471">
        <f>SUMIFS([1]!TabAltas[FF PROCESADOS MUJERES],[1]!TabAltas[ENTIDAD FEDERATIVA / CENTRO PENITENCIARIO FEDERAL],[1]Catalogos!$C35,[1]!TabAltas[ID_MES],CIdMes)</f>
        <v>0</v>
      </c>
      <c r="L45" s="471">
        <f>SUMIFS([1]!TabAltas[FF SENTENCIADOS HOMBRES],[1]!TabAltas[ENTIDAD FEDERATIVA / CENTRO PENITENCIARIO FEDERAL],[1]Catalogos!$C35,[1]!TabAltas[ID_MES],CIdMes)</f>
        <v>1</v>
      </c>
      <c r="M45" s="471">
        <f>SUMIFS([1]!TabAltas[FF SENTENCIADOS MUJERES],[1]!TabAltas[ENTIDAD FEDERATIVA / CENTRO PENITENCIARIO FEDERAL],[1]Catalogos!$C35,[1]!TabAltas[ID_MES],CIdMes)</f>
        <v>0</v>
      </c>
      <c r="N45" s="472">
        <f t="shared" si="13"/>
        <v>2</v>
      </c>
      <c r="O45" s="473">
        <f t="shared" si="14"/>
        <v>100</v>
      </c>
      <c r="P45" s="475"/>
      <c r="Q45" s="472">
        <f t="shared" si="4"/>
        <v>2</v>
      </c>
    </row>
    <row r="46" spans="1:17">
      <c r="A46" s="469" t="s">
        <v>187</v>
      </c>
      <c r="B46" s="480"/>
      <c r="C46" s="471">
        <f>SUMIFS([1]!TabAltas[FC PROCESADOS HOMBRES],[1]!TabAltas[ENTIDAD FEDERATIVA / CENTRO PENITENCIARIO FEDERAL],[1]Catalogos!$C36,[1]!TabAltas[ID_MES],CIdMes)</f>
        <v>0</v>
      </c>
      <c r="D46" s="471">
        <f>SUMIFS([1]!TabAltas[FC PROCESADOS MUJERES],[1]!TabAltas[ENTIDAD FEDERATIVA / CENTRO PENITENCIARIO FEDERAL],[1]Catalogos!$C36,[1]!TabAltas[ID_MES],CIdMes)</f>
        <v>0</v>
      </c>
      <c r="E46" s="471">
        <f>SUMIFS([1]!TabAltas[FC SENTENCIADOS HOMBRES],[1]!TabAltas[ENTIDAD FEDERATIVA / CENTRO PENITENCIARIO FEDERAL],[1]Catalogos!$C36,[1]!TabAltas[ID_MES],CIdMes)</f>
        <v>11</v>
      </c>
      <c r="F46" s="471">
        <f>SUMIFS([1]!TabAltas[FC SENTENCIADOS MUJERES],[1]!TabAltas[ENTIDAD FEDERATIVA / CENTRO PENITENCIARIO FEDERAL],[1]Catalogos!$C36,[1]!TabAltas[ID_MES],CIdMes)</f>
        <v>0</v>
      </c>
      <c r="G46" s="472">
        <f t="shared" si="11"/>
        <v>11</v>
      </c>
      <c r="H46" s="473">
        <f t="shared" si="12"/>
        <v>44</v>
      </c>
      <c r="I46" s="475"/>
      <c r="J46" s="471">
        <f>SUMIFS([1]!TabAltas[FF PROCESADOS HOMBRES],[1]!TabAltas[ENTIDAD FEDERATIVA / CENTRO PENITENCIARIO FEDERAL],[1]Catalogos!$C36,[1]!TabAltas[ID_MES],CIdMes)</f>
        <v>3</v>
      </c>
      <c r="K46" s="471">
        <f>SUMIFS([1]!TabAltas[FF PROCESADOS MUJERES],[1]!TabAltas[ENTIDAD FEDERATIVA / CENTRO PENITENCIARIO FEDERAL],[1]Catalogos!$C36,[1]!TabAltas[ID_MES],CIdMes)</f>
        <v>0</v>
      </c>
      <c r="L46" s="471">
        <f>SUMIFS([1]!TabAltas[FF SENTENCIADOS HOMBRES],[1]!TabAltas[ENTIDAD FEDERATIVA / CENTRO PENITENCIARIO FEDERAL],[1]Catalogos!$C36,[1]!TabAltas[ID_MES],CIdMes)</f>
        <v>11</v>
      </c>
      <c r="M46" s="471">
        <f>SUMIFS([1]!TabAltas[FF SENTENCIADOS MUJERES],[1]!TabAltas[ENTIDAD FEDERATIVA / CENTRO PENITENCIARIO FEDERAL],[1]Catalogos!$C36,[1]!TabAltas[ID_MES],CIdMes)</f>
        <v>0</v>
      </c>
      <c r="N46" s="472">
        <f t="shared" si="13"/>
        <v>14</v>
      </c>
      <c r="O46" s="473">
        <f t="shared" si="14"/>
        <v>56</v>
      </c>
      <c r="P46" s="475"/>
      <c r="Q46" s="472">
        <f t="shared" si="4"/>
        <v>25</v>
      </c>
    </row>
    <row r="47" spans="1:17">
      <c r="A47" s="469" t="s">
        <v>371</v>
      </c>
      <c r="B47" s="480"/>
      <c r="C47" s="471">
        <f>SUMIFS([1]!TabAltas[FC PROCESADOS HOMBRES],[1]!TabAltas[ENTIDAD FEDERATIVA / CENTRO PENITENCIARIO FEDERAL],[1]Catalogos!$C37,[1]!TabAltas[ID_MES],CIdMes)</f>
        <v>0</v>
      </c>
      <c r="D47" s="471">
        <f>SUMIFS([1]!TabAltas[FC PROCESADOS MUJERES],[1]!TabAltas[ENTIDAD FEDERATIVA / CENTRO PENITENCIARIO FEDERAL],[1]Catalogos!$C37,[1]!TabAltas[ID_MES],CIdMes)</f>
        <v>0</v>
      </c>
      <c r="E47" s="471">
        <f>SUMIFS([1]!TabAltas[FC SENTENCIADOS HOMBRES],[1]!TabAltas[ENTIDAD FEDERATIVA / CENTRO PENITENCIARIO FEDERAL],[1]Catalogos!$C37,[1]!TabAltas[ID_MES],CIdMes)</f>
        <v>0</v>
      </c>
      <c r="F47" s="471">
        <f>SUMIFS([1]!TabAltas[FC SENTENCIADOS MUJERES],[1]!TabAltas[ENTIDAD FEDERATIVA / CENTRO PENITENCIARIO FEDERAL],[1]Catalogos!$C37,[1]!TabAltas[ID_MES],CIdMes)</f>
        <v>0</v>
      </c>
      <c r="G47" s="472">
        <f t="shared" si="11"/>
        <v>0</v>
      </c>
      <c r="H47" s="473">
        <f t="shared" si="12"/>
        <v>0</v>
      </c>
      <c r="I47" s="475"/>
      <c r="J47" s="471">
        <f>SUMIFS([1]!TabAltas[FF PROCESADOS HOMBRES],[1]!TabAltas[ENTIDAD FEDERATIVA / CENTRO PENITENCIARIO FEDERAL],[1]Catalogos!$C37,[1]!TabAltas[ID_MES],CIdMes)</f>
        <v>0</v>
      </c>
      <c r="K47" s="471">
        <f>SUMIFS([1]!TabAltas[FF PROCESADOS MUJERES],[1]!TabAltas[ENTIDAD FEDERATIVA / CENTRO PENITENCIARIO FEDERAL],[1]Catalogos!$C37,[1]!TabAltas[ID_MES],CIdMes)</f>
        <v>0</v>
      </c>
      <c r="L47" s="471">
        <f>SUMIFS([1]!TabAltas[FF SENTENCIADOS HOMBRES],[1]!TabAltas[ENTIDAD FEDERATIVA / CENTRO PENITENCIARIO FEDERAL],[1]Catalogos!$C37,[1]!TabAltas[ID_MES],CIdMes)</f>
        <v>3</v>
      </c>
      <c r="M47" s="471">
        <f>SUMIFS([1]!TabAltas[FF SENTENCIADOS MUJERES],[1]!TabAltas[ENTIDAD FEDERATIVA / CENTRO PENITENCIARIO FEDERAL],[1]Catalogos!$C37,[1]!TabAltas[ID_MES],CIdMes)</f>
        <v>0</v>
      </c>
      <c r="N47" s="472">
        <f t="shared" si="13"/>
        <v>3</v>
      </c>
      <c r="O47" s="473">
        <f t="shared" si="14"/>
        <v>100</v>
      </c>
      <c r="P47" s="475"/>
      <c r="Q47" s="472">
        <f t="shared" si="4"/>
        <v>3</v>
      </c>
    </row>
    <row r="48" spans="1:17">
      <c r="A48" s="469" t="s">
        <v>188</v>
      </c>
      <c r="B48" s="480"/>
      <c r="C48" s="471">
        <f>SUMIFS([1]!TabAltas[FC PROCESADOS HOMBRES],[1]!TabAltas[ENTIDAD FEDERATIVA / CENTRO PENITENCIARIO FEDERAL],[1]Catalogos!$C38,[1]!TabAltas[ID_MES],CIdMes)</f>
        <v>0</v>
      </c>
      <c r="D48" s="471">
        <f>SUMIFS([1]!TabAltas[FC PROCESADOS MUJERES],[1]!TabAltas[ENTIDAD FEDERATIVA / CENTRO PENITENCIARIO FEDERAL],[1]Catalogos!$C38,[1]!TabAltas[ID_MES],CIdMes)</f>
        <v>0</v>
      </c>
      <c r="E48" s="471">
        <f>SUMIFS([1]!TabAltas[FC SENTENCIADOS HOMBRES],[1]!TabAltas[ENTIDAD FEDERATIVA / CENTRO PENITENCIARIO FEDERAL],[1]Catalogos!$C38,[1]!TabAltas[ID_MES],CIdMes)</f>
        <v>0</v>
      </c>
      <c r="F48" s="471">
        <f>SUMIFS([1]!TabAltas[FC SENTENCIADOS MUJERES],[1]!TabAltas[ENTIDAD FEDERATIVA / CENTRO PENITENCIARIO FEDERAL],[1]Catalogos!$C38,[1]!TabAltas[ID_MES],CIdMes)</f>
        <v>0</v>
      </c>
      <c r="G48" s="472">
        <f t="shared" si="11"/>
        <v>0</v>
      </c>
      <c r="H48" s="473">
        <f t="shared" si="12"/>
        <v>0</v>
      </c>
      <c r="I48" s="475"/>
      <c r="J48" s="471">
        <f>SUMIFS([1]!TabAltas[FF PROCESADOS HOMBRES],[1]!TabAltas[ENTIDAD FEDERATIVA / CENTRO PENITENCIARIO FEDERAL],[1]Catalogos!$C38,[1]!TabAltas[ID_MES],CIdMes)</f>
        <v>0</v>
      </c>
      <c r="K48" s="471">
        <f>SUMIFS([1]!TabAltas[FF PROCESADOS MUJERES],[1]!TabAltas[ENTIDAD FEDERATIVA / CENTRO PENITENCIARIO FEDERAL],[1]Catalogos!$C38,[1]!TabAltas[ID_MES],CIdMes)</f>
        <v>0</v>
      </c>
      <c r="L48" s="471">
        <f>SUMIFS([1]!TabAltas[FF SENTENCIADOS HOMBRES],[1]!TabAltas[ENTIDAD FEDERATIVA / CENTRO PENITENCIARIO FEDERAL],[1]Catalogos!$C38,[1]!TabAltas[ID_MES],CIdMes)</f>
        <v>1</v>
      </c>
      <c r="M48" s="471">
        <f>SUMIFS([1]!TabAltas[FF SENTENCIADOS MUJERES],[1]!TabAltas[ENTIDAD FEDERATIVA / CENTRO PENITENCIARIO FEDERAL],[1]Catalogos!$C38,[1]!TabAltas[ID_MES],CIdMes)</f>
        <v>0</v>
      </c>
      <c r="N48" s="472">
        <f t="shared" si="13"/>
        <v>1</v>
      </c>
      <c r="O48" s="473">
        <f t="shared" si="14"/>
        <v>100</v>
      </c>
      <c r="P48" s="475"/>
      <c r="Q48" s="472">
        <f t="shared" si="4"/>
        <v>1</v>
      </c>
    </row>
    <row r="49" spans="1:17">
      <c r="A49" s="469" t="s">
        <v>189</v>
      </c>
      <c r="B49" s="480"/>
      <c r="C49" s="471">
        <f>SUMIFS([1]!TabAltas[FC PROCESADOS HOMBRES],[1]!TabAltas[ENTIDAD FEDERATIVA / CENTRO PENITENCIARIO FEDERAL],[1]Catalogos!$C40,[1]!TabAltas[ID_MES],CIdMes)</f>
        <v>1</v>
      </c>
      <c r="D49" s="471">
        <f>SUMIFS([1]!TabAltas[FC PROCESADOS MUJERES],[1]!TabAltas[ENTIDAD FEDERATIVA / CENTRO PENITENCIARIO FEDERAL],[1]Catalogos!$C40,[1]!TabAltas[ID_MES],CIdMes)</f>
        <v>0</v>
      </c>
      <c r="E49" s="471">
        <f>SUMIFS([1]!TabAltas[FC SENTENCIADOS HOMBRES],[1]!TabAltas[ENTIDAD FEDERATIVA / CENTRO PENITENCIARIO FEDERAL],[1]Catalogos!$C40,[1]!TabAltas[ID_MES],CIdMes)</f>
        <v>0</v>
      </c>
      <c r="F49" s="471">
        <f>SUMIFS([1]!TabAltas[FC SENTENCIADOS MUJERES],[1]!TabAltas[ENTIDAD FEDERATIVA / CENTRO PENITENCIARIO FEDERAL],[1]Catalogos!$C40,[1]!TabAltas[ID_MES],CIdMes)</f>
        <v>0</v>
      </c>
      <c r="G49" s="472">
        <f t="shared" si="11"/>
        <v>1</v>
      </c>
      <c r="H49" s="473">
        <f t="shared" si="12"/>
        <v>5.882352941176471</v>
      </c>
      <c r="I49" s="475"/>
      <c r="J49" s="471">
        <f>SUMIFS([1]!TabAltas[FF PROCESADOS HOMBRES],[1]!TabAltas[ENTIDAD FEDERATIVA / CENTRO PENITENCIARIO FEDERAL],[1]Catalogos!$C40,[1]!TabAltas[ID_MES],CIdMes)</f>
        <v>12</v>
      </c>
      <c r="K49" s="471">
        <f>SUMIFS([1]!TabAltas[FF PROCESADOS MUJERES],[1]!TabAltas[ENTIDAD FEDERATIVA / CENTRO PENITENCIARIO FEDERAL],[1]Catalogos!$C40,[1]!TabAltas[ID_MES],CIdMes)</f>
        <v>0</v>
      </c>
      <c r="L49" s="471">
        <f>SUMIFS([1]!TabAltas[FF SENTENCIADOS HOMBRES],[1]!TabAltas[ENTIDAD FEDERATIVA / CENTRO PENITENCIARIO FEDERAL],[1]Catalogos!$C40,[1]!TabAltas[ID_MES],CIdMes)</f>
        <v>4</v>
      </c>
      <c r="M49" s="471">
        <f>SUMIFS([1]!TabAltas[FF SENTENCIADOS MUJERES],[1]!TabAltas[ENTIDAD FEDERATIVA / CENTRO PENITENCIARIO FEDERAL],[1]Catalogos!$C40,[1]!TabAltas[ID_MES],CIdMes)</f>
        <v>0</v>
      </c>
      <c r="N49" s="472">
        <f t="shared" si="13"/>
        <v>16</v>
      </c>
      <c r="O49" s="473">
        <f t="shared" si="14"/>
        <v>94.117647058823536</v>
      </c>
      <c r="P49" s="475"/>
      <c r="Q49" s="472">
        <f t="shared" si="4"/>
        <v>17</v>
      </c>
    </row>
    <row r="50" spans="1:17">
      <c r="A50" s="469" t="s">
        <v>190</v>
      </c>
      <c r="B50" s="480"/>
      <c r="C50" s="471">
        <f>SUMIFS([1]!TabAltas[FC PROCESADOS HOMBRES],[1]!TabAltas[ENTIDAD FEDERATIVA / CENTRO PENITENCIARIO FEDERAL],[1]Catalogos!$C41,[1]!TabAltas[ID_MES],CIdMes)</f>
        <v>0</v>
      </c>
      <c r="D50" s="471">
        <f>SUMIFS([1]!TabAltas[FC PROCESADOS MUJERES],[1]!TabAltas[ENTIDAD FEDERATIVA / CENTRO PENITENCIARIO FEDERAL],[1]Catalogos!$C41,[1]!TabAltas[ID_MES],CIdMes)</f>
        <v>0</v>
      </c>
      <c r="E50" s="471">
        <f>SUMIFS([1]!TabAltas[FC SENTENCIADOS HOMBRES],[1]!TabAltas[ENTIDAD FEDERATIVA / CENTRO PENITENCIARIO FEDERAL],[1]Catalogos!$C41,[1]!TabAltas[ID_MES],CIdMes)</f>
        <v>1</v>
      </c>
      <c r="F50" s="471">
        <f>SUMIFS([1]!TabAltas[FC SENTENCIADOS MUJERES],[1]!TabAltas[ENTIDAD FEDERATIVA / CENTRO PENITENCIARIO FEDERAL],[1]Catalogos!$C41,[1]!TabAltas[ID_MES],CIdMes)</f>
        <v>0</v>
      </c>
      <c r="G50" s="472">
        <f t="shared" si="11"/>
        <v>1</v>
      </c>
      <c r="H50" s="473">
        <f t="shared" si="12"/>
        <v>14.285714285714286</v>
      </c>
      <c r="I50" s="475"/>
      <c r="J50" s="471">
        <f>SUMIFS([1]!TabAltas[FF PROCESADOS HOMBRES],[1]!TabAltas[ENTIDAD FEDERATIVA / CENTRO PENITENCIARIO FEDERAL],[1]Catalogos!$C41,[1]!TabAltas[ID_MES],CIdMes)</f>
        <v>2</v>
      </c>
      <c r="K50" s="471">
        <f>SUMIFS([1]!TabAltas[FF PROCESADOS MUJERES],[1]!TabAltas[ENTIDAD FEDERATIVA / CENTRO PENITENCIARIO FEDERAL],[1]Catalogos!$C41,[1]!TabAltas[ID_MES],CIdMes)</f>
        <v>0</v>
      </c>
      <c r="L50" s="471">
        <f>SUMIFS([1]!TabAltas[FF SENTENCIADOS HOMBRES],[1]!TabAltas[ENTIDAD FEDERATIVA / CENTRO PENITENCIARIO FEDERAL],[1]Catalogos!$C41,[1]!TabAltas[ID_MES],CIdMes)</f>
        <v>4</v>
      </c>
      <c r="M50" s="471">
        <f>SUMIFS([1]!TabAltas[FF SENTENCIADOS MUJERES],[1]!TabAltas[ENTIDAD FEDERATIVA / CENTRO PENITENCIARIO FEDERAL],[1]Catalogos!$C41,[1]!TabAltas[ID_MES],CIdMes)</f>
        <v>0</v>
      </c>
      <c r="N50" s="472">
        <f t="shared" si="13"/>
        <v>6</v>
      </c>
      <c r="O50" s="473">
        <f t="shared" si="14"/>
        <v>85.714285714285708</v>
      </c>
      <c r="P50" s="475"/>
      <c r="Q50" s="472">
        <f t="shared" si="4"/>
        <v>7</v>
      </c>
    </row>
    <row r="51" spans="1:17">
      <c r="A51" s="469" t="s">
        <v>191</v>
      </c>
      <c r="B51" s="480"/>
      <c r="C51" s="471">
        <f>SUMIFS([1]!TabAltas[FC PROCESADOS HOMBRES],[1]!TabAltas[ENTIDAD FEDERATIVA / CENTRO PENITENCIARIO FEDERAL],[1]Catalogos!$C42,[1]!TabAltas[ID_MES],CIdMes)</f>
        <v>2</v>
      </c>
      <c r="D51" s="471">
        <f>SUMIFS([1]!TabAltas[FC PROCESADOS MUJERES],[1]!TabAltas[ENTIDAD FEDERATIVA / CENTRO PENITENCIARIO FEDERAL],[1]Catalogos!$C42,[1]!TabAltas[ID_MES],CIdMes)</f>
        <v>0</v>
      </c>
      <c r="E51" s="471">
        <f>SUMIFS([1]!TabAltas[FC SENTENCIADOS HOMBRES],[1]!TabAltas[ENTIDAD FEDERATIVA / CENTRO PENITENCIARIO FEDERAL],[1]Catalogos!$C42,[1]!TabAltas[ID_MES],CIdMes)</f>
        <v>16</v>
      </c>
      <c r="F51" s="471">
        <f>SUMIFS([1]!TabAltas[FC SENTENCIADOS MUJERES],[1]!TabAltas[ENTIDAD FEDERATIVA / CENTRO PENITENCIARIO FEDERAL],[1]Catalogos!$C42,[1]!TabAltas[ID_MES],CIdMes)</f>
        <v>0</v>
      </c>
      <c r="G51" s="472">
        <f t="shared" si="11"/>
        <v>18</v>
      </c>
      <c r="H51" s="473">
        <f t="shared" si="12"/>
        <v>72</v>
      </c>
      <c r="I51" s="475"/>
      <c r="J51" s="471">
        <f>SUMIFS([1]!TabAltas[FF PROCESADOS HOMBRES],[1]!TabAltas[ENTIDAD FEDERATIVA / CENTRO PENITENCIARIO FEDERAL],[1]Catalogos!$C42,[1]!TabAltas[ID_MES],CIdMes)</f>
        <v>6</v>
      </c>
      <c r="K51" s="471">
        <f>SUMIFS([1]!TabAltas[FF PROCESADOS MUJERES],[1]!TabAltas[ENTIDAD FEDERATIVA / CENTRO PENITENCIARIO FEDERAL],[1]Catalogos!$C42,[1]!TabAltas[ID_MES],CIdMes)</f>
        <v>0</v>
      </c>
      <c r="L51" s="471">
        <f>SUMIFS([1]!TabAltas[FF SENTENCIADOS HOMBRES],[1]!TabAltas[ENTIDAD FEDERATIVA / CENTRO PENITENCIARIO FEDERAL],[1]Catalogos!$C42,[1]!TabAltas[ID_MES],CIdMes)</f>
        <v>1</v>
      </c>
      <c r="M51" s="471">
        <f>SUMIFS([1]!TabAltas[FF SENTENCIADOS MUJERES],[1]!TabAltas[ENTIDAD FEDERATIVA / CENTRO PENITENCIARIO FEDERAL],[1]Catalogos!$C42,[1]!TabAltas[ID_MES],CIdMes)</f>
        <v>0</v>
      </c>
      <c r="N51" s="472">
        <f t="shared" si="13"/>
        <v>7</v>
      </c>
      <c r="O51" s="473">
        <f t="shared" si="14"/>
        <v>28</v>
      </c>
      <c r="P51" s="475"/>
      <c r="Q51" s="472">
        <f t="shared" si="4"/>
        <v>25</v>
      </c>
    </row>
    <row r="52" spans="1:17">
      <c r="A52" s="469" t="s">
        <v>192</v>
      </c>
      <c r="B52" s="480"/>
      <c r="C52" s="471">
        <f>SUMIFS([1]!TabAltas[FC PROCESADOS HOMBRES],[1]!TabAltas[ENTIDAD FEDERATIVA / CENTRO PENITENCIARIO FEDERAL],[1]Catalogos!$C43,[1]!TabAltas[ID_MES],CIdMes)</f>
        <v>2</v>
      </c>
      <c r="D52" s="471">
        <f>SUMIFS([1]!TabAltas[FC PROCESADOS MUJERES],[1]!TabAltas[ENTIDAD FEDERATIVA / CENTRO PENITENCIARIO FEDERAL],[1]Catalogos!$C43,[1]!TabAltas[ID_MES],CIdMes)</f>
        <v>0</v>
      </c>
      <c r="E52" s="471">
        <f>SUMIFS([1]!TabAltas[FC SENTENCIADOS HOMBRES],[1]!TabAltas[ENTIDAD FEDERATIVA / CENTRO PENITENCIARIO FEDERAL],[1]Catalogos!$C43,[1]!TabAltas[ID_MES],CIdMes)</f>
        <v>7</v>
      </c>
      <c r="F52" s="471">
        <f>SUMIFS([1]!TabAltas[FC SENTENCIADOS MUJERES],[1]!TabAltas[ENTIDAD FEDERATIVA / CENTRO PENITENCIARIO FEDERAL],[1]Catalogos!$C43,[1]!TabAltas[ID_MES],CIdMes)</f>
        <v>0</v>
      </c>
      <c r="G52" s="472">
        <f t="shared" si="11"/>
        <v>9</v>
      </c>
      <c r="H52" s="473">
        <f t="shared" si="12"/>
        <v>64.285714285714292</v>
      </c>
      <c r="I52" s="475"/>
      <c r="J52" s="471">
        <f>SUMIFS([1]!TabAltas[FF PROCESADOS HOMBRES],[1]!TabAltas[ENTIDAD FEDERATIVA / CENTRO PENITENCIARIO FEDERAL],[1]Catalogos!$C43,[1]!TabAltas[ID_MES],CIdMes)</f>
        <v>1</v>
      </c>
      <c r="K52" s="471">
        <f>SUMIFS([1]!TabAltas[FF PROCESADOS MUJERES],[1]!TabAltas[ENTIDAD FEDERATIVA / CENTRO PENITENCIARIO FEDERAL],[1]Catalogos!$C43,[1]!TabAltas[ID_MES],CIdMes)</f>
        <v>0</v>
      </c>
      <c r="L52" s="471">
        <f>SUMIFS([1]!TabAltas[FF SENTENCIADOS HOMBRES],[1]!TabAltas[ENTIDAD FEDERATIVA / CENTRO PENITENCIARIO FEDERAL],[1]Catalogos!$C43,[1]!TabAltas[ID_MES],CIdMes)</f>
        <v>4</v>
      </c>
      <c r="M52" s="471">
        <f>SUMIFS([1]!TabAltas[FF SENTENCIADOS MUJERES],[1]!TabAltas[ENTIDAD FEDERATIVA / CENTRO PENITENCIARIO FEDERAL],[1]Catalogos!$C43,[1]!TabAltas[ID_MES],CIdMes)</f>
        <v>0</v>
      </c>
      <c r="N52" s="472">
        <f t="shared" si="13"/>
        <v>5</v>
      </c>
      <c r="O52" s="473">
        <f t="shared" si="14"/>
        <v>35.714285714285715</v>
      </c>
      <c r="P52" s="475"/>
      <c r="Q52" s="472">
        <f t="shared" si="4"/>
        <v>14</v>
      </c>
    </row>
    <row r="53" spans="1:17">
      <c r="A53" s="469" t="s">
        <v>182</v>
      </c>
      <c r="B53" s="480"/>
      <c r="C53" s="471">
        <f>SUMIFS([1]!TabAltas[FC PROCESADOS HOMBRES],[1]!TabAltas[ENTIDAD FEDERATIVA / CENTRO PENITENCIARIO FEDERAL],[1]Catalogos!$C44,[1]!TabAltas[ID_MES],CIdMes)</f>
        <v>0</v>
      </c>
      <c r="D53" s="471">
        <f>SUMIFS([1]!TabAltas[FC PROCESADOS MUJERES],[1]!TabAltas[ENTIDAD FEDERATIVA / CENTRO PENITENCIARIO FEDERAL],[1]Catalogos!$C44,[1]!TabAltas[ID_MES],CIdMes)</f>
        <v>0</v>
      </c>
      <c r="E53" s="471">
        <f>SUMIFS([1]!TabAltas[FC SENTENCIADOS HOMBRES],[1]!TabAltas[ENTIDAD FEDERATIVA / CENTRO PENITENCIARIO FEDERAL],[1]Catalogos!$C44,[1]!TabAltas[ID_MES],CIdMes)</f>
        <v>4</v>
      </c>
      <c r="F53" s="471">
        <f>SUMIFS([1]!TabAltas[FC SENTENCIADOS MUJERES],[1]!TabAltas[ENTIDAD FEDERATIVA / CENTRO PENITENCIARIO FEDERAL],[1]Catalogos!$C44,[1]!TabAltas[ID_MES],CIdMes)</f>
        <v>0</v>
      </c>
      <c r="G53" s="472">
        <f t="shared" si="11"/>
        <v>4</v>
      </c>
      <c r="H53" s="473">
        <f t="shared" si="12"/>
        <v>44.444444444444443</v>
      </c>
      <c r="I53" s="475"/>
      <c r="J53" s="471">
        <f>SUMIFS([1]!TabAltas[FF PROCESADOS HOMBRES],[1]!TabAltas[ENTIDAD FEDERATIVA / CENTRO PENITENCIARIO FEDERAL],[1]Catalogos!$C44,[1]!TabAltas[ID_MES],CIdMes)</f>
        <v>3</v>
      </c>
      <c r="K53" s="471">
        <f>SUMIFS([1]!TabAltas[FF PROCESADOS MUJERES],[1]!TabAltas[ENTIDAD FEDERATIVA / CENTRO PENITENCIARIO FEDERAL],[1]Catalogos!$C44,[1]!TabAltas[ID_MES],CIdMes)</f>
        <v>0</v>
      </c>
      <c r="L53" s="471">
        <f>SUMIFS([1]!TabAltas[FF SENTENCIADOS HOMBRES],[1]!TabAltas[ENTIDAD FEDERATIVA / CENTRO PENITENCIARIO FEDERAL],[1]Catalogos!$C44,[1]!TabAltas[ID_MES],CIdMes)</f>
        <v>2</v>
      </c>
      <c r="M53" s="471">
        <f>SUMIFS([1]!TabAltas[FF SENTENCIADOS MUJERES],[1]!TabAltas[ENTIDAD FEDERATIVA / CENTRO PENITENCIARIO FEDERAL],[1]Catalogos!$C44,[1]!TabAltas[ID_MES],CIdMes)</f>
        <v>0</v>
      </c>
      <c r="N53" s="472">
        <f t="shared" si="13"/>
        <v>5</v>
      </c>
      <c r="O53" s="473">
        <f t="shared" si="14"/>
        <v>55.555555555555557</v>
      </c>
      <c r="P53" s="475"/>
      <c r="Q53" s="472">
        <f t="shared" si="4"/>
        <v>9</v>
      </c>
    </row>
    <row r="54" spans="1:17">
      <c r="A54" s="469" t="s">
        <v>184</v>
      </c>
      <c r="B54" s="480"/>
      <c r="C54" s="471">
        <f>SUMIFS([1]!TabAltas[FC PROCESADOS HOMBRES],[1]!TabAltas[ENTIDAD FEDERATIVA / CENTRO PENITENCIARIO FEDERAL],[1]Catalogos!$C45,[1]!TabAltas[ID_MES],CIdMes)</f>
        <v>0</v>
      </c>
      <c r="D54" s="471">
        <f>SUMIFS([1]!TabAltas[FC PROCESADOS MUJERES],[1]!TabAltas[ENTIDAD FEDERATIVA / CENTRO PENITENCIARIO FEDERAL],[1]Catalogos!$C45,[1]!TabAltas[ID_MES],CIdMes)</f>
        <v>21</v>
      </c>
      <c r="E54" s="471">
        <f>SUMIFS([1]!TabAltas[FC SENTENCIADOS HOMBRES],[1]!TabAltas[ENTIDAD FEDERATIVA / CENTRO PENITENCIARIO FEDERAL],[1]Catalogos!$C45,[1]!TabAltas[ID_MES],CIdMes)</f>
        <v>0</v>
      </c>
      <c r="F54" s="471">
        <f>SUMIFS([1]!TabAltas[FC SENTENCIADOS MUJERES],[1]!TabAltas[ENTIDAD FEDERATIVA / CENTRO PENITENCIARIO FEDERAL],[1]Catalogos!$C45,[1]!TabAltas[ID_MES],CIdMes)</f>
        <v>132</v>
      </c>
      <c r="G54" s="472">
        <f t="shared" si="11"/>
        <v>153</v>
      </c>
      <c r="H54" s="473">
        <f t="shared" si="12"/>
        <v>68</v>
      </c>
      <c r="I54" s="475"/>
      <c r="J54" s="471">
        <f>SUMIFS([1]!TabAltas[FF PROCESADOS HOMBRES],[1]!TabAltas[ENTIDAD FEDERATIVA / CENTRO PENITENCIARIO FEDERAL],[1]Catalogos!$C45,[1]!TabAltas[ID_MES],CIdMes)</f>
        <v>0</v>
      </c>
      <c r="K54" s="471">
        <f>SUMIFS([1]!TabAltas[FF PROCESADOS MUJERES],[1]!TabAltas[ENTIDAD FEDERATIVA / CENTRO PENITENCIARIO FEDERAL],[1]Catalogos!$C45,[1]!TabAltas[ID_MES],CIdMes)</f>
        <v>29</v>
      </c>
      <c r="L54" s="471">
        <f>SUMIFS([1]!TabAltas[FF SENTENCIADOS HOMBRES],[1]!TabAltas[ENTIDAD FEDERATIVA / CENTRO PENITENCIARIO FEDERAL],[1]Catalogos!$C45,[1]!TabAltas[ID_MES],CIdMes)</f>
        <v>0</v>
      </c>
      <c r="M54" s="471">
        <f>SUMIFS([1]!TabAltas[FF SENTENCIADOS MUJERES],[1]!TabAltas[ENTIDAD FEDERATIVA / CENTRO PENITENCIARIO FEDERAL],[1]Catalogos!$C45,[1]!TabAltas[ID_MES],CIdMes)</f>
        <v>43</v>
      </c>
      <c r="N54" s="472">
        <f t="shared" si="13"/>
        <v>72</v>
      </c>
      <c r="O54" s="473">
        <f t="shared" si="14"/>
        <v>32</v>
      </c>
      <c r="P54" s="475"/>
      <c r="Q54" s="472">
        <f t="shared" si="4"/>
        <v>225</v>
      </c>
    </row>
    <row r="55" spans="1:17">
      <c r="A55" s="469" t="s">
        <v>181</v>
      </c>
      <c r="B55" s="480"/>
      <c r="C55" s="471">
        <f>SUMIFS([1]!TabAltas[FC PROCESADOS HOMBRES],[1]!TabAltas[ENTIDAD FEDERATIVA / CENTRO PENITENCIARIO FEDERAL],[1]Catalogos!$C46,[1]!TabAltas[ID_MES],CIdMes)</f>
        <v>0</v>
      </c>
      <c r="D55" s="471">
        <f>SUMIFS([1]!TabAltas[FC PROCESADOS MUJERES],[1]!TabAltas[ENTIDAD FEDERATIVA / CENTRO PENITENCIARIO FEDERAL],[1]Catalogos!$C46,[1]!TabAltas[ID_MES],CIdMes)</f>
        <v>0</v>
      </c>
      <c r="E55" s="471">
        <f>SUMIFS([1]!TabAltas[FC SENTENCIADOS HOMBRES],[1]!TabAltas[ENTIDAD FEDERATIVA / CENTRO PENITENCIARIO FEDERAL],[1]Catalogos!$C46,[1]!TabAltas[ID_MES],CIdMes)</f>
        <v>5</v>
      </c>
      <c r="F55" s="471">
        <f>SUMIFS([1]!TabAltas[FC SENTENCIADOS MUJERES],[1]!TabAltas[ENTIDAD FEDERATIVA / CENTRO PENITENCIARIO FEDERAL],[1]Catalogos!$C46,[1]!TabAltas[ID_MES],CIdMes)</f>
        <v>0</v>
      </c>
      <c r="G55" s="472">
        <f t="shared" si="11"/>
        <v>5</v>
      </c>
      <c r="H55" s="473">
        <f t="shared" si="12"/>
        <v>62.5</v>
      </c>
      <c r="I55" s="475"/>
      <c r="J55" s="471">
        <f>SUMIFS([1]!TabAltas[FF PROCESADOS HOMBRES],[1]!TabAltas[ENTIDAD FEDERATIVA / CENTRO PENITENCIARIO FEDERAL],[1]Catalogos!$C46,[1]!TabAltas[ID_MES],CIdMes)</f>
        <v>0</v>
      </c>
      <c r="K55" s="471">
        <f>SUMIFS([1]!TabAltas[FF PROCESADOS MUJERES],[1]!TabAltas[ENTIDAD FEDERATIVA / CENTRO PENITENCIARIO FEDERAL],[1]Catalogos!$C46,[1]!TabAltas[ID_MES],CIdMes)</f>
        <v>0</v>
      </c>
      <c r="L55" s="471">
        <f>SUMIFS([1]!TabAltas[FF SENTENCIADOS HOMBRES],[1]!TabAltas[ENTIDAD FEDERATIVA / CENTRO PENITENCIARIO FEDERAL],[1]Catalogos!$C46,[1]!TabAltas[ID_MES],CIdMes)</f>
        <v>3</v>
      </c>
      <c r="M55" s="471">
        <f>SUMIFS([1]!TabAltas[FF SENTENCIADOS MUJERES],[1]!TabAltas[ENTIDAD FEDERATIVA / CENTRO PENITENCIARIO FEDERAL],[1]Catalogos!$C46,[1]!TabAltas[ID_MES],CIdMes)</f>
        <v>0</v>
      </c>
      <c r="N55" s="472">
        <f t="shared" si="13"/>
        <v>3</v>
      </c>
      <c r="O55" s="473">
        <f t="shared" si="14"/>
        <v>37.5</v>
      </c>
      <c r="P55" s="475"/>
      <c r="Q55" s="472">
        <f t="shared" si="4"/>
        <v>8</v>
      </c>
    </row>
    <row r="56" spans="1:17">
      <c r="A56" s="469" t="s">
        <v>183</v>
      </c>
      <c r="B56" s="480"/>
      <c r="C56" s="471">
        <f>SUMIFS([1]!TabAltas[FC PROCESADOS HOMBRES],[1]!TabAltas[ENTIDAD FEDERATIVA / CENTRO PENITENCIARIO FEDERAL],[1]Catalogos!$C47,[1]!TabAltas[ID_MES],CIdMes)</f>
        <v>1</v>
      </c>
      <c r="D56" s="471">
        <f>SUMIFS([1]!TabAltas[FC PROCESADOS MUJERES],[1]!TabAltas[ENTIDAD FEDERATIVA / CENTRO PENITENCIARIO FEDERAL],[1]Catalogos!$C47,[1]!TabAltas[ID_MES],CIdMes)</f>
        <v>0</v>
      </c>
      <c r="E56" s="471">
        <f>SUMIFS([1]!TabAltas[FC SENTENCIADOS HOMBRES],[1]!TabAltas[ENTIDAD FEDERATIVA / CENTRO PENITENCIARIO FEDERAL],[1]Catalogos!$C47,[1]!TabAltas[ID_MES],CIdMes)</f>
        <v>19</v>
      </c>
      <c r="F56" s="471">
        <f>SUMIFS([1]!TabAltas[FC SENTENCIADOS MUJERES],[1]!TabAltas[ENTIDAD FEDERATIVA / CENTRO PENITENCIARIO FEDERAL],[1]Catalogos!$C47,[1]!TabAltas[ID_MES],CIdMes)</f>
        <v>0</v>
      </c>
      <c r="G56" s="472">
        <f t="shared" si="11"/>
        <v>20</v>
      </c>
      <c r="H56" s="473">
        <f t="shared" si="12"/>
        <v>71.428571428571431</v>
      </c>
      <c r="I56" s="475"/>
      <c r="J56" s="471">
        <f>SUMIFS([1]!TabAltas[FF PROCESADOS HOMBRES],[1]!TabAltas[ENTIDAD FEDERATIVA / CENTRO PENITENCIARIO FEDERAL],[1]Catalogos!$C47,[1]!TabAltas[ID_MES],CIdMes)</f>
        <v>5</v>
      </c>
      <c r="K56" s="471">
        <f>SUMIFS([1]!TabAltas[FF PROCESADOS MUJERES],[1]!TabAltas[ENTIDAD FEDERATIVA / CENTRO PENITENCIARIO FEDERAL],[1]Catalogos!$C47,[1]!TabAltas[ID_MES],CIdMes)</f>
        <v>0</v>
      </c>
      <c r="L56" s="471">
        <f>SUMIFS([1]!TabAltas[FF SENTENCIADOS HOMBRES],[1]!TabAltas[ENTIDAD FEDERATIVA / CENTRO PENITENCIARIO FEDERAL],[1]Catalogos!$C47,[1]!TabAltas[ID_MES],CIdMes)</f>
        <v>3</v>
      </c>
      <c r="M56" s="471">
        <f>SUMIFS([1]!TabAltas[FF SENTENCIADOS MUJERES],[1]!TabAltas[ENTIDAD FEDERATIVA / CENTRO PENITENCIARIO FEDERAL],[1]Catalogos!$C47,[1]!TabAltas[ID_MES],CIdMes)</f>
        <v>0</v>
      </c>
      <c r="N56" s="472">
        <f t="shared" si="13"/>
        <v>8</v>
      </c>
      <c r="O56" s="473">
        <f t="shared" si="14"/>
        <v>28.571428571428573</v>
      </c>
      <c r="P56" s="475"/>
      <c r="Q56" s="472">
        <f t="shared" si="4"/>
        <v>28</v>
      </c>
    </row>
    <row r="57" spans="1:17">
      <c r="A57" s="469" t="s">
        <v>193</v>
      </c>
      <c r="B57" s="480"/>
      <c r="C57" s="471">
        <f>SUMIFS([1]!TabAltas[FC PROCESADOS HOMBRES],[1]!TabAltas[ENTIDAD FEDERATIVA / CENTRO PENITENCIARIO FEDERAL],[1]Catalogos!$C48,[1]!TabAltas[ID_MES],CIdMes)</f>
        <v>0</v>
      </c>
      <c r="D57" s="471">
        <f>SUMIFS([1]!TabAltas[FC PROCESADOS MUJERES],[1]!TabAltas[ENTIDAD FEDERATIVA / CENTRO PENITENCIARIO FEDERAL],[1]Catalogos!$C48,[1]!TabAltas[ID_MES],CIdMes)</f>
        <v>0</v>
      </c>
      <c r="E57" s="471">
        <f>SUMIFS([1]!TabAltas[FC SENTENCIADOS HOMBRES],[1]!TabAltas[ENTIDAD FEDERATIVA / CENTRO PENITENCIARIO FEDERAL],[1]Catalogos!$C48,[1]!TabAltas[ID_MES],CIdMes)</f>
        <v>4</v>
      </c>
      <c r="F57" s="471">
        <f>SUMIFS([1]!TabAltas[FC SENTENCIADOS MUJERES],[1]!TabAltas[ENTIDAD FEDERATIVA / CENTRO PENITENCIARIO FEDERAL],[1]Catalogos!$C48,[1]!TabAltas[ID_MES],CIdMes)</f>
        <v>0</v>
      </c>
      <c r="G57" s="472">
        <f t="shared" si="11"/>
        <v>4</v>
      </c>
      <c r="H57" s="473">
        <f t="shared" si="12"/>
        <v>57.142857142857146</v>
      </c>
      <c r="I57" s="475"/>
      <c r="J57" s="471">
        <f>SUMIFS([1]!TabAltas[FF PROCESADOS HOMBRES],[1]!TabAltas[ENTIDAD FEDERATIVA / CENTRO PENITENCIARIO FEDERAL],[1]Catalogos!$C48,[1]!TabAltas[ID_MES],CIdMes)</f>
        <v>3</v>
      </c>
      <c r="K57" s="471">
        <f>SUMIFS([1]!TabAltas[FF PROCESADOS MUJERES],[1]!TabAltas[ENTIDAD FEDERATIVA / CENTRO PENITENCIARIO FEDERAL],[1]Catalogos!$C48,[1]!TabAltas[ID_MES],CIdMes)</f>
        <v>0</v>
      </c>
      <c r="L57" s="471">
        <f>SUMIFS([1]!TabAltas[FF SENTENCIADOS HOMBRES],[1]!TabAltas[ENTIDAD FEDERATIVA / CENTRO PENITENCIARIO FEDERAL],[1]Catalogos!$C48,[1]!TabAltas[ID_MES],CIdMes)</f>
        <v>0</v>
      </c>
      <c r="M57" s="471">
        <f>SUMIFS([1]!TabAltas[FF SENTENCIADOS MUJERES],[1]!TabAltas[ENTIDAD FEDERATIVA / CENTRO PENITENCIARIO FEDERAL],[1]Catalogos!$C48,[1]!TabAltas[ID_MES],CIdMes)</f>
        <v>0</v>
      </c>
      <c r="N57" s="472">
        <f t="shared" si="13"/>
        <v>3</v>
      </c>
      <c r="O57" s="473">
        <f t="shared" si="14"/>
        <v>42.857142857142854</v>
      </c>
      <c r="P57" s="475"/>
      <c r="Q57" s="472">
        <f t="shared" si="4"/>
        <v>7</v>
      </c>
    </row>
    <row r="58" spans="1:17" ht="8.1" customHeight="1">
      <c r="A58" s="483"/>
      <c r="B58" s="480"/>
      <c r="C58" s="484"/>
      <c r="D58" s="484"/>
      <c r="E58" s="484"/>
      <c r="F58" s="484"/>
      <c r="G58" s="485"/>
      <c r="H58" s="486"/>
      <c r="I58" s="475"/>
      <c r="J58" s="484"/>
      <c r="K58" s="484"/>
      <c r="L58" s="484"/>
      <c r="M58" s="484"/>
      <c r="N58" s="485"/>
      <c r="O58" s="486"/>
      <c r="P58" s="475"/>
      <c r="Q58" s="485"/>
    </row>
    <row r="59" spans="1:17">
      <c r="A59" s="479" t="s">
        <v>195</v>
      </c>
      <c r="B59" s="480"/>
      <c r="C59" s="481">
        <f>SUM(C44:C57)</f>
        <v>6</v>
      </c>
      <c r="D59" s="481">
        <f>SUM(D44:D57)</f>
        <v>21</v>
      </c>
      <c r="E59" s="481">
        <f>SUM(E44:E57)</f>
        <v>67</v>
      </c>
      <c r="F59" s="481">
        <f>SUM(F44:F57)</f>
        <v>132</v>
      </c>
      <c r="G59" s="481">
        <f>SUM(G44:G57)</f>
        <v>226</v>
      </c>
      <c r="H59" s="482">
        <f>G59*100/Q59</f>
        <v>60.427807486631018</v>
      </c>
      <c r="I59" s="475"/>
      <c r="J59" s="481">
        <f>SUM(J44:J57)</f>
        <v>39</v>
      </c>
      <c r="K59" s="481">
        <f>SUM(K44:K57)</f>
        <v>29</v>
      </c>
      <c r="L59" s="481">
        <f>SUM(L44:L57)</f>
        <v>37</v>
      </c>
      <c r="M59" s="481">
        <f>SUM(M44:M57)</f>
        <v>43</v>
      </c>
      <c r="N59" s="481">
        <f>SUM(N44:N57)</f>
        <v>148</v>
      </c>
      <c r="O59" s="482">
        <f>N59*100/Q59</f>
        <v>39.572192513368982</v>
      </c>
      <c r="P59" s="475"/>
      <c r="Q59" s="481">
        <f t="shared" si="4"/>
        <v>374</v>
      </c>
    </row>
    <row r="60" spans="1:17" ht="8.1" customHeight="1">
      <c r="A60" s="465"/>
      <c r="B60" s="465"/>
      <c r="C60" s="476"/>
      <c r="D60" s="476"/>
      <c r="E60" s="476"/>
      <c r="F60" s="476"/>
      <c r="G60" s="476"/>
      <c r="H60" s="477"/>
      <c r="I60" s="478"/>
      <c r="J60" s="476"/>
      <c r="K60" s="476"/>
      <c r="L60" s="476"/>
      <c r="M60" s="476"/>
      <c r="N60" s="476"/>
      <c r="O60" s="477"/>
      <c r="P60" s="478"/>
      <c r="Q60" s="476"/>
    </row>
    <row r="61" spans="1:17">
      <c r="A61" s="487" t="s">
        <v>90</v>
      </c>
      <c r="B61" s="488"/>
      <c r="C61" s="489">
        <f>C42+C59</f>
        <v>567</v>
      </c>
      <c r="D61" s="489">
        <f>D42+D59</f>
        <v>404</v>
      </c>
      <c r="E61" s="489">
        <f>E42+E59</f>
        <v>1055</v>
      </c>
      <c r="F61" s="489">
        <f>F42+F59</f>
        <v>929</v>
      </c>
      <c r="G61" s="489">
        <f>G42+G59</f>
        <v>2955</v>
      </c>
      <c r="H61" s="490">
        <f>G61*100/Q61</f>
        <v>89.140271493212666</v>
      </c>
      <c r="I61" s="491"/>
      <c r="J61" s="489">
        <f>J42+J59</f>
        <v>89</v>
      </c>
      <c r="K61" s="489">
        <f>K42+K59</f>
        <v>71</v>
      </c>
      <c r="L61" s="489">
        <f>L42+L59</f>
        <v>85</v>
      </c>
      <c r="M61" s="489">
        <f>M42+M59</f>
        <v>115</v>
      </c>
      <c r="N61" s="489">
        <f>N42+N59</f>
        <v>360</v>
      </c>
      <c r="O61" s="490">
        <f>N61*100/Q61</f>
        <v>10.859728506787331</v>
      </c>
      <c r="P61" s="491"/>
      <c r="Q61" s="489">
        <f>Q42+Q59</f>
        <v>3315</v>
      </c>
    </row>
    <row r="62" spans="1:17">
      <c r="A62" s="465"/>
    </row>
    <row r="63" spans="1:17" s="493" customFormat="1" ht="13.35" customHeight="1">
      <c r="A63" s="492" t="s">
        <v>280</v>
      </c>
    </row>
    <row r="64" spans="1:17" s="493" customFormat="1" ht="13.35" customHeight="1">
      <c r="A64" s="492" t="s">
        <v>624</v>
      </c>
    </row>
    <row r="65" spans="1:12" s="316" customFormat="1" ht="13.35" customHeight="1">
      <c r="A65" s="492" t="s">
        <v>625</v>
      </c>
      <c r="B65" s="494"/>
      <c r="C65" s="494"/>
      <c r="D65" s="494"/>
      <c r="E65" s="494"/>
      <c r="F65" s="494"/>
      <c r="G65" s="494"/>
      <c r="H65" s="494"/>
      <c r="I65" s="494"/>
      <c r="J65" s="494"/>
      <c r="K65" s="495"/>
      <c r="L65" s="495"/>
    </row>
    <row r="66" spans="1:12" s="316" customFormat="1" ht="13.35" customHeight="1">
      <c r="A66" s="496" t="s">
        <v>268</v>
      </c>
      <c r="B66" s="373"/>
    </row>
    <row r="67" spans="1:12" s="316" customFormat="1" ht="13.35" customHeight="1">
      <c r="A67" s="496" t="s">
        <v>201</v>
      </c>
      <c r="B67" s="373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2" orientation="landscape" r:id="rId1"/>
  <headerFooter scaleWithDoc="0">
    <oddHeader>&amp;L&amp;G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137DD-787A-43D3-939D-8064DB149981}">
  <dimension ref="A1:U62"/>
  <sheetViews>
    <sheetView view="pageBreakPreview" zoomScale="70" zoomScaleNormal="100" zoomScaleSheetLayoutView="70" workbookViewId="0">
      <selection activeCell="Z12" sqref="Z12"/>
    </sheetView>
  </sheetViews>
  <sheetFormatPr baseColWidth="10" defaultColWidth="11.42578125" defaultRowHeight="12.75"/>
  <cols>
    <col min="1" max="2" width="5.140625" style="316" customWidth="1"/>
    <col min="3" max="3" width="2.85546875" style="316" customWidth="1"/>
    <col min="4" max="16384" width="11.42578125" style="316"/>
  </cols>
  <sheetData>
    <row r="1" spans="1:21" ht="37.5" customHeight="1">
      <c r="A1" s="324" t="s">
        <v>626</v>
      </c>
      <c r="B1" s="324" t="s">
        <v>627</v>
      </c>
      <c r="D1" s="633" t="s">
        <v>628</v>
      </c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</row>
    <row r="2" spans="1:21" ht="19.5" customHeight="1">
      <c r="A2" s="324" t="s">
        <v>63</v>
      </c>
      <c r="B2" s="323">
        <f>[1]PPIFSSEF_TAB_PAG_4!Q15</f>
        <v>578</v>
      </c>
      <c r="D2" s="633" t="str">
        <f>UPPER('[1]TOTAL CF Y EF'!P4&amp; " "&amp; '[1]TOTAL CF Y EF'!P3)</f>
        <v>DICIEMBRE 2023</v>
      </c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</row>
    <row r="3" spans="1:21" ht="6.75" customHeight="1">
      <c r="A3" s="324" t="s">
        <v>69</v>
      </c>
      <c r="B3" s="323">
        <f>[1]PPIFSSEF_TAB_PAG_4!Q19</f>
        <v>478</v>
      </c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</row>
    <row r="4" spans="1:21">
      <c r="A4" s="324" t="s">
        <v>68</v>
      </c>
      <c r="B4" s="323">
        <f>[1]PPIFSSEF_TAB_PAG_4!Q23</f>
        <v>259</v>
      </c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</row>
    <row r="5" spans="1:21">
      <c r="A5" s="324" t="s">
        <v>184</v>
      </c>
      <c r="B5" s="323">
        <f>[1]PPIFSSEF_TAB_PAG_4!Q55</f>
        <v>225</v>
      </c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</row>
    <row r="6" spans="1:21">
      <c r="A6" s="324" t="s">
        <v>73</v>
      </c>
      <c r="B6" s="323">
        <f>[1]PPIFSSEF_TAB_PAG_4!Q27</f>
        <v>213</v>
      </c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</row>
    <row r="7" spans="1:21">
      <c r="A7" s="324" t="s">
        <v>56</v>
      </c>
      <c r="B7" s="323">
        <f>[1]PPIFSSEF_TAB_PAG_4!Q10</f>
        <v>138</v>
      </c>
      <c r="D7" s="443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</row>
    <row r="8" spans="1:21">
      <c r="A8" s="324" t="s">
        <v>60</v>
      </c>
      <c r="B8" s="323">
        <f>[1]PPIFSSEF_TAB_PAG_4!Q17</f>
        <v>118</v>
      </c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</row>
    <row r="9" spans="1:21">
      <c r="A9" s="324" t="s">
        <v>84</v>
      </c>
      <c r="B9" s="323">
        <f>[1]PPIFSSEF_TAB_PAG_4!Q38</f>
        <v>113</v>
      </c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</row>
    <row r="10" spans="1:21">
      <c r="A10" s="324" t="s">
        <v>75</v>
      </c>
      <c r="B10" s="323">
        <f>[1]PPIFSSEF_TAB_PAG_4!Q29</f>
        <v>95</v>
      </c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634" t="s">
        <v>270</v>
      </c>
      <c r="P10" s="634"/>
      <c r="Q10" s="635">
        <f>[1]PPIFSSEF_TAB_PAG_4!Q62</f>
        <v>3315</v>
      </c>
      <c r="R10" s="636"/>
      <c r="S10" s="443"/>
      <c r="T10" s="443"/>
    </row>
    <row r="11" spans="1:21">
      <c r="A11" s="324" t="s">
        <v>71</v>
      </c>
      <c r="B11" s="323">
        <f>[1]PPIFSSEF_TAB_PAG_4!Q25</f>
        <v>93</v>
      </c>
      <c r="D11" s="443"/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634"/>
      <c r="P11" s="634"/>
      <c r="Q11" s="636"/>
      <c r="R11" s="636"/>
      <c r="S11" s="443"/>
      <c r="T11" s="443"/>
    </row>
    <row r="12" spans="1:21">
      <c r="A12" s="324" t="s">
        <v>59</v>
      </c>
      <c r="B12" s="323">
        <f>[1]PPIFSSEF_TAB_PAG_4!Q16</f>
        <v>72</v>
      </c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</row>
    <row r="13" spans="1:21">
      <c r="A13" s="324" t="s">
        <v>62</v>
      </c>
      <c r="B13" s="323">
        <f>[1]PPIFSSEF_TAB_PAG_4!Q14</f>
        <v>68</v>
      </c>
      <c r="D13" s="443"/>
      <c r="E13" s="443"/>
      <c r="F13" s="443"/>
      <c r="G13" s="443"/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</row>
    <row r="14" spans="1:21">
      <c r="A14" s="324" t="s">
        <v>66</v>
      </c>
      <c r="B14" s="323">
        <f>[1]PPIFSSEF_TAB_PAG_4!Q21</f>
        <v>66</v>
      </c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T14" s="443"/>
    </row>
    <row r="15" spans="1:21">
      <c r="A15" s="324" t="s">
        <v>70</v>
      </c>
      <c r="B15" s="323">
        <f>[1]PPIFSSEF_TAB_PAG_4!Q24</f>
        <v>60</v>
      </c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443"/>
      <c r="Q15" s="443"/>
      <c r="R15" s="443"/>
      <c r="S15" s="443"/>
      <c r="T15" s="443"/>
    </row>
    <row r="16" spans="1:21">
      <c r="A16" s="324" t="s">
        <v>55</v>
      </c>
      <c r="B16" s="323">
        <f>[1]PPIFSSEF_TAB_PAG_4!Q9</f>
        <v>57</v>
      </c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43"/>
    </row>
    <row r="17" spans="1:20">
      <c r="A17" s="324" t="s">
        <v>67</v>
      </c>
      <c r="B17" s="323">
        <f>[1]PPIFSSEF_TAB_PAG_4!Q22</f>
        <v>52</v>
      </c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443"/>
      <c r="Q17" s="443"/>
      <c r="R17" s="443"/>
      <c r="S17" s="443"/>
      <c r="T17" s="443"/>
    </row>
    <row r="18" spans="1:20">
      <c r="A18" s="324" t="s">
        <v>77</v>
      </c>
      <c r="B18" s="323">
        <f>[1]PPIFSSEF_TAB_PAG_4!Q31</f>
        <v>44</v>
      </c>
      <c r="D18" s="443"/>
      <c r="E18" s="443"/>
      <c r="F18" s="443"/>
      <c r="G18" s="443"/>
      <c r="H18" s="443"/>
      <c r="I18" s="443"/>
      <c r="J18" s="443"/>
      <c r="K18" s="443"/>
      <c r="L18" s="443"/>
      <c r="M18" s="443"/>
      <c r="N18" s="443"/>
      <c r="O18" s="443"/>
      <c r="P18" s="443"/>
      <c r="Q18" s="443"/>
      <c r="R18" s="443"/>
      <c r="S18" s="443"/>
      <c r="T18" s="443"/>
    </row>
    <row r="19" spans="1:20">
      <c r="A19" s="324" t="s">
        <v>61</v>
      </c>
      <c r="B19" s="323">
        <f>[1]PPIFSSEF_TAB_PAG_4!Q13</f>
        <v>44</v>
      </c>
      <c r="D19" s="443"/>
      <c r="E19" s="443"/>
      <c r="F19" s="443"/>
      <c r="G19" s="443"/>
      <c r="H19" s="443"/>
      <c r="I19" s="443"/>
      <c r="J19" s="443"/>
      <c r="K19" s="443"/>
      <c r="L19" s="443"/>
      <c r="M19" s="443"/>
      <c r="N19" s="443"/>
      <c r="O19" s="443"/>
      <c r="P19" s="443"/>
      <c r="Q19" s="443"/>
      <c r="R19" s="443"/>
      <c r="S19" s="443"/>
      <c r="T19" s="443"/>
    </row>
    <row r="20" spans="1:20">
      <c r="A20" s="324" t="s">
        <v>85</v>
      </c>
      <c r="B20" s="323">
        <f>[1]PPIFSSEF_TAB_PAG_4!Q39</f>
        <v>42</v>
      </c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</row>
    <row r="21" spans="1:20">
      <c r="A21" s="324" t="s">
        <v>80</v>
      </c>
      <c r="B21" s="323">
        <f>[1]PPIFSSEF_TAB_PAG_4!Q34</f>
        <v>42</v>
      </c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3"/>
      <c r="O21" s="443"/>
      <c r="P21" s="443"/>
      <c r="Q21" s="443"/>
      <c r="R21" s="443"/>
      <c r="S21" s="443"/>
      <c r="T21" s="443"/>
    </row>
    <row r="22" spans="1:20">
      <c r="A22" s="324" t="s">
        <v>76</v>
      </c>
      <c r="B22" s="323">
        <f>[1]PPIFSSEF_TAB_PAG_4!Q30</f>
        <v>40</v>
      </c>
      <c r="D22" s="443"/>
      <c r="E22" s="443"/>
      <c r="F22" s="443"/>
      <c r="G22" s="443"/>
      <c r="H22" s="443"/>
      <c r="I22" s="443"/>
      <c r="J22" s="443"/>
      <c r="K22" s="443"/>
      <c r="L22" s="443"/>
      <c r="M22" s="443"/>
      <c r="N22" s="443"/>
      <c r="O22" s="443"/>
      <c r="P22" s="443"/>
      <c r="Q22" s="443"/>
      <c r="R22" s="443"/>
      <c r="S22" s="443"/>
      <c r="T22" s="443"/>
    </row>
    <row r="23" spans="1:20">
      <c r="A23" s="324" t="s">
        <v>72</v>
      </c>
      <c r="B23" s="323">
        <f>[1]PPIFSSEF_TAB_PAG_4!Q26</f>
        <v>39</v>
      </c>
      <c r="D23" s="443"/>
      <c r="E23" s="443"/>
      <c r="F23" s="443"/>
      <c r="G23" s="443"/>
      <c r="H23" s="443"/>
      <c r="I23" s="443"/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43"/>
    </row>
    <row r="24" spans="1:20">
      <c r="A24" s="324" t="s">
        <v>82</v>
      </c>
      <c r="B24" s="323">
        <f>[1]PPIFSSEF_TAB_PAG_4!Q36</f>
        <v>38</v>
      </c>
      <c r="D24" s="443"/>
      <c r="E24" s="443"/>
      <c r="F24" s="443"/>
      <c r="G24" s="443"/>
      <c r="H24" s="443"/>
      <c r="I24" s="443"/>
      <c r="J24" s="443"/>
      <c r="K24" s="443"/>
      <c r="L24" s="443"/>
      <c r="M24" s="443"/>
      <c r="N24" s="443"/>
      <c r="O24" s="443"/>
      <c r="P24" s="443"/>
      <c r="Q24" s="443"/>
      <c r="R24" s="443"/>
      <c r="S24" s="443"/>
      <c r="T24" s="443"/>
    </row>
    <row r="25" spans="1:20">
      <c r="A25" s="324" t="s">
        <v>74</v>
      </c>
      <c r="B25" s="323">
        <f>[1]PPIFSSEF_TAB_PAG_4!Q28</f>
        <v>36</v>
      </c>
      <c r="D25" s="443"/>
      <c r="E25" s="443"/>
      <c r="F25" s="443"/>
      <c r="G25" s="443"/>
      <c r="H25" s="443"/>
      <c r="I25" s="443"/>
      <c r="J25" s="443"/>
      <c r="K25" s="443"/>
      <c r="L25" s="443"/>
      <c r="M25" s="443"/>
      <c r="N25" s="443"/>
      <c r="O25" s="443"/>
      <c r="P25" s="443"/>
      <c r="Q25" s="443"/>
      <c r="R25" s="443"/>
      <c r="S25" s="443"/>
      <c r="T25" s="443"/>
    </row>
    <row r="26" spans="1:20">
      <c r="A26" s="324" t="s">
        <v>65</v>
      </c>
      <c r="B26" s="323">
        <f>[1]PPIFSSEF_TAB_PAG_4!Q20</f>
        <v>32</v>
      </c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  <c r="S26" s="443"/>
      <c r="T26" s="443"/>
    </row>
    <row r="27" spans="1:20">
      <c r="A27" s="324" t="s">
        <v>86</v>
      </c>
      <c r="B27" s="323">
        <f>[1]PPIFSSEF_TAB_PAG_4!Q40</f>
        <v>32</v>
      </c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  <c r="Q27" s="443"/>
      <c r="R27" s="443"/>
      <c r="S27" s="443"/>
      <c r="T27" s="443"/>
    </row>
    <row r="28" spans="1:20">
      <c r="A28" s="324" t="s">
        <v>79</v>
      </c>
      <c r="B28" s="323">
        <f>[1]PPIFSSEF_TAB_PAG_4!Q33</f>
        <v>28</v>
      </c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</row>
    <row r="29" spans="1:20">
      <c r="A29" s="324" t="s">
        <v>183</v>
      </c>
      <c r="B29" s="323">
        <f>[1]PPIFSSEF_TAB_PAG_4!Q57</f>
        <v>28</v>
      </c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3"/>
      <c r="O29" s="443"/>
      <c r="P29" s="443"/>
      <c r="Q29" s="443"/>
      <c r="R29" s="443"/>
      <c r="S29" s="443"/>
      <c r="T29" s="443"/>
    </row>
    <row r="30" spans="1:20">
      <c r="A30" s="324" t="s">
        <v>187</v>
      </c>
      <c r="B30" s="323">
        <f>[1]PPIFSSEF_TAB_PAG_4!Q46</f>
        <v>25</v>
      </c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</row>
    <row r="31" spans="1:20">
      <c r="A31" s="324" t="s">
        <v>191</v>
      </c>
      <c r="B31" s="323">
        <f>[1]PPIFSSEF_TAB_PAG_4!Q52</f>
        <v>25</v>
      </c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</row>
    <row r="32" spans="1:20">
      <c r="A32" s="324" t="s">
        <v>58</v>
      </c>
      <c r="B32" s="323">
        <f>[1]PPIFSSEF_TAB_PAG_4!Q12</f>
        <v>19</v>
      </c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</row>
    <row r="33" spans="1:20">
      <c r="A33" s="324" t="s">
        <v>189</v>
      </c>
      <c r="B33" s="323">
        <f>[1]PPIFSSEF_TAB_PAG_4!Q50</f>
        <v>17</v>
      </c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</row>
    <row r="34" spans="1:20">
      <c r="A34" s="324" t="s">
        <v>83</v>
      </c>
      <c r="B34" s="323">
        <f>[1]PPIFSSEF_TAB_PAG_4!Q37</f>
        <v>17</v>
      </c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</row>
    <row r="35" spans="1:20">
      <c r="A35" s="324" t="s">
        <v>81</v>
      </c>
      <c r="B35" s="323">
        <f>[1]PPIFSSEF_TAB_PAG_4!Q35</f>
        <v>15</v>
      </c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3"/>
      <c r="O35" s="443"/>
      <c r="P35" s="443"/>
      <c r="Q35" s="443"/>
      <c r="R35" s="443"/>
      <c r="S35" s="443"/>
      <c r="T35" s="443"/>
    </row>
    <row r="36" spans="1:20">
      <c r="A36" s="324" t="s">
        <v>192</v>
      </c>
      <c r="B36" s="323">
        <f>[1]PPIFSSEF_TAB_PAG_4!Q53</f>
        <v>14</v>
      </c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</row>
    <row r="37" spans="1:20">
      <c r="A37" s="324" t="s">
        <v>78</v>
      </c>
      <c r="B37" s="323">
        <f>[1]PPIFSSEF_TAB_PAG_4!Q32</f>
        <v>9</v>
      </c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</row>
    <row r="38" spans="1:20">
      <c r="A38" s="324" t="s">
        <v>182</v>
      </c>
      <c r="B38" s="323">
        <f>[1]PPIFSSEF_TAB_PAG_4!Q54</f>
        <v>9</v>
      </c>
      <c r="D38" s="443"/>
      <c r="E38" s="443"/>
      <c r="F38" s="443"/>
      <c r="G38" s="443"/>
      <c r="H38" s="443"/>
      <c r="I38" s="443"/>
      <c r="J38" s="443"/>
      <c r="K38" s="443"/>
      <c r="L38" s="443"/>
      <c r="M38" s="443"/>
      <c r="N38" s="443"/>
      <c r="O38" s="443"/>
      <c r="P38" s="443"/>
      <c r="Q38" s="443"/>
      <c r="R38" s="443"/>
      <c r="S38" s="443"/>
      <c r="T38" s="443"/>
    </row>
    <row r="39" spans="1:20">
      <c r="A39" s="324" t="s">
        <v>181</v>
      </c>
      <c r="B39" s="323">
        <f>[1]PPIFSSEF_TAB_PAG_4!Q56</f>
        <v>8</v>
      </c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</row>
    <row r="40" spans="1:20">
      <c r="A40" s="324" t="s">
        <v>190</v>
      </c>
      <c r="B40" s="323">
        <f>[1]PPIFSSEF_TAB_PAG_4!Q51</f>
        <v>7</v>
      </c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</row>
    <row r="41" spans="1:20">
      <c r="A41" s="324" t="s">
        <v>193</v>
      </c>
      <c r="B41" s="323">
        <f>[1]PPIFSSEF_TAB_PAG_4!Q58</f>
        <v>7</v>
      </c>
      <c r="D41" s="443"/>
      <c r="E41" s="443"/>
      <c r="F41" s="443"/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</row>
    <row r="42" spans="1:20">
      <c r="A42" s="324" t="s">
        <v>57</v>
      </c>
      <c r="B42" s="323">
        <f>[1]PPIFSSEF_TAB_PAG_4!Q11</f>
        <v>3</v>
      </c>
      <c r="D42" s="443"/>
      <c r="E42" s="443"/>
      <c r="F42" s="443"/>
      <c r="G42" s="443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43"/>
      <c r="T42" s="443"/>
    </row>
    <row r="43" spans="1:20">
      <c r="A43" s="324" t="s">
        <v>371</v>
      </c>
      <c r="B43" s="323">
        <f>[1]PPIFSSEF_TAB_PAG_4!Q47</f>
        <v>3</v>
      </c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</row>
    <row r="44" spans="1:20">
      <c r="A44" s="324" t="s">
        <v>185</v>
      </c>
      <c r="B44" s="323">
        <f>[1]PPIFSSEF_TAB_PAG_4!Q44</f>
        <v>3</v>
      </c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</row>
    <row r="45" spans="1:20">
      <c r="A45" s="324" t="s">
        <v>186</v>
      </c>
      <c r="B45" s="323">
        <f>[1]PPIFSSEF_TAB_PAG_4!Q45</f>
        <v>2</v>
      </c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3"/>
      <c r="O45" s="443"/>
      <c r="P45" s="443"/>
      <c r="Q45" s="443"/>
      <c r="R45" s="443"/>
      <c r="S45" s="443"/>
      <c r="T45" s="443"/>
    </row>
    <row r="46" spans="1:20">
      <c r="A46" s="324" t="s">
        <v>64</v>
      </c>
      <c r="B46" s="323">
        <f>[1]PPIFSSEF_TAB_PAG_4!Q18</f>
        <v>1</v>
      </c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3"/>
      <c r="O46" s="443"/>
      <c r="P46" s="443"/>
      <c r="Q46" s="443"/>
      <c r="R46" s="443"/>
      <c r="S46" s="443"/>
      <c r="T46" s="443"/>
    </row>
    <row r="47" spans="1:20">
      <c r="A47" s="324" t="s">
        <v>188</v>
      </c>
      <c r="B47" s="323">
        <f>[1]PPIFSSEF_TAB_PAG_4!Q48</f>
        <v>1</v>
      </c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43"/>
      <c r="T47" s="443"/>
    </row>
    <row r="48" spans="1:20">
      <c r="A48" s="324"/>
      <c r="B48" s="32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3"/>
      <c r="O48" s="443"/>
      <c r="P48" s="443"/>
      <c r="Q48" s="443"/>
      <c r="R48" s="443"/>
      <c r="S48" s="443"/>
      <c r="T48" s="443"/>
    </row>
    <row r="49" spans="1:20">
      <c r="A49" s="314"/>
      <c r="B49" s="314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</row>
    <row r="50" spans="1:20"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</row>
    <row r="51" spans="1:20"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</row>
    <row r="52" spans="1:20"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</row>
    <row r="53" spans="1:20"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</row>
    <row r="54" spans="1:20"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  <c r="R54" s="443"/>
      <c r="S54" s="443"/>
      <c r="T54" s="443"/>
    </row>
    <row r="55" spans="1:20">
      <c r="D55" s="443"/>
      <c r="E55" s="443"/>
      <c r="F55" s="443"/>
      <c r="G55" s="443"/>
      <c r="H55" s="443"/>
      <c r="I55" s="443"/>
      <c r="J55" s="443"/>
      <c r="O55" s="443"/>
      <c r="P55" s="443"/>
      <c r="Q55" s="443"/>
      <c r="R55" s="443"/>
      <c r="S55" s="443"/>
      <c r="T55" s="443"/>
    </row>
    <row r="56" spans="1:20">
      <c r="D56" s="443"/>
      <c r="E56" s="443"/>
      <c r="F56" s="443"/>
      <c r="G56" s="443"/>
      <c r="H56" s="443"/>
      <c r="I56" s="443"/>
      <c r="J56" s="443"/>
      <c r="O56" s="443"/>
      <c r="P56" s="443"/>
      <c r="Q56" s="443"/>
      <c r="R56" s="443"/>
      <c r="S56" s="443"/>
      <c r="T56" s="443"/>
    </row>
    <row r="57" spans="1:20"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</row>
    <row r="58" spans="1:20">
      <c r="D58" s="443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</row>
    <row r="59" spans="1:20">
      <c r="A59" s="497" t="s">
        <v>280</v>
      </c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</row>
    <row r="60" spans="1:20">
      <c r="A60" s="497" t="s">
        <v>268</v>
      </c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</row>
    <row r="61" spans="1:20">
      <c r="A61" s="497" t="s">
        <v>201</v>
      </c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</row>
    <row r="62" spans="1:20"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3"/>
      <c r="O62" s="443"/>
      <c r="P62" s="443"/>
      <c r="Q62" s="443"/>
      <c r="R62" s="443"/>
      <c r="S62" s="443"/>
      <c r="T62" s="443"/>
    </row>
  </sheetData>
  <mergeCells count="4">
    <mergeCell ref="D1:U1"/>
    <mergeCell ref="D2:U2"/>
    <mergeCell ref="O10:P11"/>
    <mergeCell ref="Q10:R11"/>
  </mergeCells>
  <printOptions horizontalCentered="1"/>
  <pageMargins left="0.23622047244094491" right="0.23622047244094491" top="0.94488188976377963" bottom="0.35433070866141736" header="0.19685039370078741" footer="0.31496062992125984"/>
  <pageSetup scale="61" orientation="landscape" r:id="rId1"/>
  <headerFooter scaleWithDoc="0">
    <oddHeader>&amp;L&amp;G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3E4E4-701D-4655-B529-60FAB21388B7}">
  <dimension ref="A1:BH65"/>
  <sheetViews>
    <sheetView view="pageBreakPreview" zoomScale="40" zoomScaleNormal="100" zoomScaleSheetLayoutView="40" workbookViewId="0">
      <selection activeCell="A5" sqref="A5:A6"/>
    </sheetView>
  </sheetViews>
  <sheetFormatPr baseColWidth="10" defaultRowHeight="15"/>
  <cols>
    <col min="1" max="1" width="72.140625" style="54" customWidth="1"/>
    <col min="2" max="2" width="1.7109375" style="54" customWidth="1"/>
    <col min="3" max="14" width="7.28515625" style="54" customWidth="1"/>
    <col min="15" max="15" width="8.7109375" style="54" customWidth="1"/>
    <col min="16" max="19" width="7.28515625" style="54" customWidth="1"/>
    <col min="20" max="20" width="8.42578125" style="54" customWidth="1"/>
    <col min="21" max="21" width="7.28515625" style="54" customWidth="1"/>
    <col min="22" max="22" width="12" style="54" customWidth="1"/>
    <col min="23" max="24" width="7.28515625" style="54" customWidth="1"/>
    <col min="25" max="25" width="8.7109375" style="54" customWidth="1"/>
    <col min="26" max="28" width="7.28515625" style="54" customWidth="1"/>
    <col min="29" max="29" width="9.42578125" style="54" customWidth="1"/>
    <col min="30" max="57" width="7.28515625" style="54" customWidth="1"/>
    <col min="58" max="58" width="8.7109375" style="54" customWidth="1"/>
    <col min="59" max="59" width="1.7109375" style="54" customWidth="1"/>
    <col min="60" max="60" width="15.5703125" style="54" customWidth="1"/>
    <col min="61" max="16384" width="11.42578125" style="54"/>
  </cols>
  <sheetData>
    <row r="1" spans="1:60">
      <c r="A1" s="53" t="s">
        <v>53</v>
      </c>
    </row>
    <row r="2" spans="1:60" ht="35.1" customHeight="1">
      <c r="A2" s="542" t="s">
        <v>517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</row>
    <row r="3" spans="1:60" ht="35.1" customHeight="1">
      <c r="A3" s="542" t="str">
        <f>UPPER(CONCATENATE("Diciembre 2023"))</f>
        <v>DICIEMBRE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542"/>
      <c r="AU3" s="542"/>
      <c r="AV3" s="542"/>
      <c r="AW3" s="542"/>
      <c r="AX3" s="542"/>
      <c r="AY3" s="542"/>
      <c r="AZ3" s="542"/>
      <c r="BA3" s="542"/>
      <c r="BB3" s="542"/>
      <c r="BC3" s="542"/>
      <c r="BD3" s="542"/>
      <c r="BE3" s="542"/>
      <c r="BF3" s="542"/>
      <c r="BG3" s="542"/>
      <c r="BH3" s="542"/>
    </row>
    <row r="4" spans="1:60">
      <c r="A4" s="55"/>
    </row>
    <row r="5" spans="1:60" ht="24.95" customHeight="1">
      <c r="A5" s="637" t="s">
        <v>284</v>
      </c>
      <c r="B5" s="168"/>
      <c r="C5" s="560" t="s">
        <v>461</v>
      </c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  <c r="BF5" s="560"/>
      <c r="BG5" s="168"/>
      <c r="BH5" s="560" t="s">
        <v>90</v>
      </c>
    </row>
    <row r="6" spans="1:60" ht="291" customHeight="1">
      <c r="A6" s="638"/>
      <c r="B6" s="168"/>
      <c r="C6" s="267" t="s">
        <v>462</v>
      </c>
      <c r="D6" s="267" t="s">
        <v>463</v>
      </c>
      <c r="E6" s="267" t="s">
        <v>464</v>
      </c>
      <c r="F6" s="267" t="s">
        <v>465</v>
      </c>
      <c r="G6" s="267" t="s">
        <v>466</v>
      </c>
      <c r="H6" s="267" t="s">
        <v>467</v>
      </c>
      <c r="I6" s="267" t="s">
        <v>468</v>
      </c>
      <c r="J6" s="267" t="s">
        <v>469</v>
      </c>
      <c r="K6" s="267" t="s">
        <v>470</v>
      </c>
      <c r="L6" s="267" t="s">
        <v>471</v>
      </c>
      <c r="M6" s="267" t="s">
        <v>472</v>
      </c>
      <c r="N6" s="267" t="s">
        <v>473</v>
      </c>
      <c r="O6" s="267" t="s">
        <v>474</v>
      </c>
      <c r="P6" s="267" t="s">
        <v>475</v>
      </c>
      <c r="Q6" s="267" t="s">
        <v>476</v>
      </c>
      <c r="R6" s="267" t="s">
        <v>477</v>
      </c>
      <c r="S6" s="267" t="s">
        <v>478</v>
      </c>
      <c r="T6" s="267" t="s">
        <v>479</v>
      </c>
      <c r="U6" s="267" t="s">
        <v>87</v>
      </c>
      <c r="V6" s="267" t="s">
        <v>480</v>
      </c>
      <c r="W6" s="267" t="s">
        <v>481</v>
      </c>
      <c r="X6" s="267" t="s">
        <v>482</v>
      </c>
      <c r="Y6" s="267" t="s">
        <v>483</v>
      </c>
      <c r="Z6" s="267" t="s">
        <v>484</v>
      </c>
      <c r="AA6" s="267" t="s">
        <v>485</v>
      </c>
      <c r="AB6" s="267" t="s">
        <v>486</v>
      </c>
      <c r="AC6" s="267" t="s">
        <v>487</v>
      </c>
      <c r="AD6" s="267" t="s">
        <v>488</v>
      </c>
      <c r="AE6" s="267" t="s">
        <v>489</v>
      </c>
      <c r="AF6" s="267" t="s">
        <v>490</v>
      </c>
      <c r="AG6" s="267" t="s">
        <v>491</v>
      </c>
      <c r="AH6" s="267" t="s">
        <v>492</v>
      </c>
      <c r="AI6" s="267" t="s">
        <v>493</v>
      </c>
      <c r="AJ6" s="267" t="s">
        <v>494</v>
      </c>
      <c r="AK6" s="267" t="s">
        <v>495</v>
      </c>
      <c r="AL6" s="267" t="s">
        <v>496</v>
      </c>
      <c r="AM6" s="267" t="s">
        <v>497</v>
      </c>
      <c r="AN6" s="267" t="s">
        <v>498</v>
      </c>
      <c r="AO6" s="267" t="s">
        <v>499</v>
      </c>
      <c r="AP6" s="267" t="s">
        <v>500</v>
      </c>
      <c r="AQ6" s="267" t="s">
        <v>501</v>
      </c>
      <c r="AR6" s="267" t="s">
        <v>502</v>
      </c>
      <c r="AS6" s="267" t="s">
        <v>503</v>
      </c>
      <c r="AT6" s="267" t="s">
        <v>504</v>
      </c>
      <c r="AU6" s="267" t="s">
        <v>505</v>
      </c>
      <c r="AV6" s="267" t="s">
        <v>506</v>
      </c>
      <c r="AW6" s="267" t="s">
        <v>507</v>
      </c>
      <c r="AX6" s="267" t="s">
        <v>508</v>
      </c>
      <c r="AY6" s="267" t="s">
        <v>509</v>
      </c>
      <c r="AZ6" s="267" t="s">
        <v>510</v>
      </c>
      <c r="BA6" s="267" t="s">
        <v>511</v>
      </c>
      <c r="BB6" s="267" t="s">
        <v>512</v>
      </c>
      <c r="BC6" s="267" t="s">
        <v>513</v>
      </c>
      <c r="BD6" s="267" t="s">
        <v>514</v>
      </c>
      <c r="BE6" s="267" t="s">
        <v>515</v>
      </c>
      <c r="BF6" s="267" t="s">
        <v>516</v>
      </c>
      <c r="BG6" s="168"/>
      <c r="BH6" s="560"/>
    </row>
    <row r="7" spans="1:60" ht="8.1" customHeight="1">
      <c r="A7" s="55"/>
      <c r="B7" s="55"/>
      <c r="C7" s="55"/>
      <c r="D7" s="55"/>
      <c r="E7" s="55"/>
      <c r="F7" s="55"/>
    </row>
    <row r="8" spans="1:60" ht="27.95" customHeight="1">
      <c r="A8" s="169" t="s">
        <v>55</v>
      </c>
      <c r="B8" s="130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70">
        <v>9</v>
      </c>
      <c r="P8" s="109"/>
      <c r="Q8" s="109"/>
      <c r="R8" s="109"/>
      <c r="S8" s="109"/>
      <c r="T8" s="170">
        <v>1</v>
      </c>
      <c r="U8" s="109"/>
      <c r="V8" s="170">
        <v>7</v>
      </c>
      <c r="W8" s="109"/>
      <c r="X8" s="109"/>
      <c r="Y8" s="170">
        <v>8</v>
      </c>
      <c r="Z8" s="109"/>
      <c r="AA8" s="109"/>
      <c r="AB8" s="109"/>
      <c r="AC8" s="170">
        <v>5</v>
      </c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70">
        <v>2</v>
      </c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70">
        <v>2</v>
      </c>
      <c r="BG8" s="55"/>
      <c r="BH8" s="171">
        <v>34</v>
      </c>
    </row>
    <row r="9" spans="1:60" ht="27.95" customHeight="1">
      <c r="A9" s="169" t="s">
        <v>56</v>
      </c>
      <c r="B9" s="130"/>
      <c r="C9" s="109"/>
      <c r="D9" s="109"/>
      <c r="E9" s="109"/>
      <c r="F9" s="109"/>
      <c r="G9" s="109"/>
      <c r="H9" s="109"/>
      <c r="I9" s="109"/>
      <c r="J9" s="170">
        <v>1</v>
      </c>
      <c r="K9" s="109"/>
      <c r="L9" s="170">
        <v>1</v>
      </c>
      <c r="M9" s="109"/>
      <c r="N9" s="170">
        <v>3</v>
      </c>
      <c r="O9" s="170">
        <v>1</v>
      </c>
      <c r="P9" s="109"/>
      <c r="Q9" s="109"/>
      <c r="R9" s="170">
        <v>2</v>
      </c>
      <c r="S9" s="109"/>
      <c r="T9" s="170">
        <v>19</v>
      </c>
      <c r="U9" s="170">
        <v>1</v>
      </c>
      <c r="V9" s="170">
        <v>375</v>
      </c>
      <c r="W9" s="109"/>
      <c r="X9" s="109"/>
      <c r="Y9" s="170">
        <v>15</v>
      </c>
      <c r="Z9" s="109"/>
      <c r="AA9" s="170">
        <v>2</v>
      </c>
      <c r="AB9" s="109"/>
      <c r="AC9" s="170">
        <v>36</v>
      </c>
      <c r="AD9" s="109"/>
      <c r="AE9" s="109"/>
      <c r="AF9" s="109"/>
      <c r="AG9" s="109"/>
      <c r="AH9" s="170">
        <v>1</v>
      </c>
      <c r="AI9" s="109"/>
      <c r="AJ9" s="109"/>
      <c r="AK9" s="109"/>
      <c r="AL9" s="109"/>
      <c r="AM9" s="109"/>
      <c r="AN9" s="109"/>
      <c r="AO9" s="170">
        <v>4</v>
      </c>
      <c r="AP9" s="109"/>
      <c r="AQ9" s="170">
        <v>1</v>
      </c>
      <c r="AR9" s="109"/>
      <c r="AS9" s="170">
        <v>1</v>
      </c>
      <c r="AT9" s="109"/>
      <c r="AU9" s="109"/>
      <c r="AV9" s="109"/>
      <c r="AW9" s="170">
        <v>1</v>
      </c>
      <c r="AX9" s="109"/>
      <c r="AY9" s="109"/>
      <c r="AZ9" s="109"/>
      <c r="BA9" s="109"/>
      <c r="BB9" s="109"/>
      <c r="BC9" s="109"/>
      <c r="BD9" s="109"/>
      <c r="BE9" s="109"/>
      <c r="BF9" s="170">
        <v>4</v>
      </c>
      <c r="BG9" s="55"/>
      <c r="BH9" s="171">
        <v>468</v>
      </c>
    </row>
    <row r="10" spans="1:60" ht="27.95" customHeight="1">
      <c r="A10" s="169" t="s">
        <v>57</v>
      </c>
      <c r="B10" s="130"/>
      <c r="C10" s="109"/>
      <c r="D10" s="109"/>
      <c r="E10" s="109"/>
      <c r="F10" s="109"/>
      <c r="G10" s="109"/>
      <c r="H10" s="170">
        <v>1</v>
      </c>
      <c r="I10" s="109"/>
      <c r="J10" s="109"/>
      <c r="K10" s="109"/>
      <c r="L10" s="109"/>
      <c r="M10" s="109"/>
      <c r="N10" s="109"/>
      <c r="O10" s="170">
        <v>2</v>
      </c>
      <c r="P10" s="109"/>
      <c r="Q10" s="109"/>
      <c r="R10" s="170">
        <v>1</v>
      </c>
      <c r="S10" s="170">
        <v>2</v>
      </c>
      <c r="T10" s="109"/>
      <c r="U10" s="109"/>
      <c r="V10" s="170">
        <v>4</v>
      </c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70">
        <v>1</v>
      </c>
      <c r="AY10" s="109"/>
      <c r="AZ10" s="109"/>
      <c r="BA10" s="109"/>
      <c r="BB10" s="109"/>
      <c r="BC10" s="109"/>
      <c r="BD10" s="109"/>
      <c r="BE10" s="109"/>
      <c r="BF10" s="170">
        <v>1</v>
      </c>
      <c r="BG10" s="55"/>
      <c r="BH10" s="171">
        <v>12</v>
      </c>
    </row>
    <row r="11" spans="1:60" ht="27.95" customHeight="1">
      <c r="A11" s="169" t="s">
        <v>58</v>
      </c>
      <c r="B11" s="130"/>
      <c r="C11" s="109"/>
      <c r="D11" s="109"/>
      <c r="E11" s="109"/>
      <c r="F11" s="109"/>
      <c r="G11" s="170">
        <v>1</v>
      </c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70">
        <v>1</v>
      </c>
      <c r="W11" s="109"/>
      <c r="X11" s="109"/>
      <c r="Y11" s="170">
        <v>7</v>
      </c>
      <c r="Z11" s="109"/>
      <c r="AA11" s="109"/>
      <c r="AB11" s="109"/>
      <c r="AC11" s="170">
        <v>2</v>
      </c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55"/>
      <c r="BH11" s="171">
        <v>11</v>
      </c>
    </row>
    <row r="12" spans="1:60" ht="27.95" customHeight="1">
      <c r="A12" s="169" t="s">
        <v>61</v>
      </c>
      <c r="B12" s="130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70">
        <v>1</v>
      </c>
      <c r="N12" s="109"/>
      <c r="O12" s="170">
        <v>3</v>
      </c>
      <c r="P12" s="109"/>
      <c r="Q12" s="109"/>
      <c r="R12" s="170">
        <v>3</v>
      </c>
      <c r="S12" s="170">
        <v>21</v>
      </c>
      <c r="T12" s="170">
        <v>62</v>
      </c>
      <c r="U12" s="109"/>
      <c r="V12" s="170">
        <v>2</v>
      </c>
      <c r="W12" s="109"/>
      <c r="X12" s="109"/>
      <c r="Y12" s="170">
        <v>168</v>
      </c>
      <c r="Z12" s="109"/>
      <c r="AA12" s="109"/>
      <c r="AB12" s="109"/>
      <c r="AC12" s="170">
        <v>121</v>
      </c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70">
        <v>15</v>
      </c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70">
        <v>1</v>
      </c>
      <c r="BG12" s="55"/>
      <c r="BH12" s="171">
        <v>397</v>
      </c>
    </row>
    <row r="13" spans="1:60" ht="27.95" customHeight="1">
      <c r="A13" s="169" t="s">
        <v>62</v>
      </c>
      <c r="B13" s="130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70">
        <v>1</v>
      </c>
      <c r="O13" s="170">
        <v>5</v>
      </c>
      <c r="P13" s="109"/>
      <c r="Q13" s="109"/>
      <c r="R13" s="170">
        <v>3</v>
      </c>
      <c r="S13" s="109"/>
      <c r="T13" s="170">
        <v>8</v>
      </c>
      <c r="U13" s="109"/>
      <c r="V13" s="170">
        <v>133</v>
      </c>
      <c r="W13" s="170">
        <v>1</v>
      </c>
      <c r="X13" s="109"/>
      <c r="Y13" s="170">
        <v>2</v>
      </c>
      <c r="Z13" s="109"/>
      <c r="AA13" s="109"/>
      <c r="AB13" s="109"/>
      <c r="AC13" s="170">
        <v>13</v>
      </c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70">
        <v>3</v>
      </c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70">
        <v>4</v>
      </c>
      <c r="BG13" s="55"/>
      <c r="BH13" s="171">
        <v>173</v>
      </c>
    </row>
    <row r="14" spans="1:60" ht="27.95" customHeight="1">
      <c r="A14" s="169" t="s">
        <v>63</v>
      </c>
      <c r="B14" s="130"/>
      <c r="C14" s="109"/>
      <c r="D14" s="170">
        <v>3</v>
      </c>
      <c r="E14" s="109"/>
      <c r="F14" s="109"/>
      <c r="G14" s="109"/>
      <c r="H14" s="170">
        <v>1</v>
      </c>
      <c r="I14" s="109"/>
      <c r="J14" s="109"/>
      <c r="K14" s="170">
        <v>1</v>
      </c>
      <c r="L14" s="170">
        <v>1</v>
      </c>
      <c r="M14" s="170">
        <v>3</v>
      </c>
      <c r="N14" s="170">
        <v>1</v>
      </c>
      <c r="O14" s="170">
        <v>90</v>
      </c>
      <c r="P14" s="109"/>
      <c r="Q14" s="170">
        <v>1</v>
      </c>
      <c r="R14" s="170">
        <v>8</v>
      </c>
      <c r="S14" s="170">
        <v>5</v>
      </c>
      <c r="T14" s="170">
        <v>9</v>
      </c>
      <c r="U14" s="170">
        <v>2</v>
      </c>
      <c r="V14" s="170">
        <v>29</v>
      </c>
      <c r="W14" s="109"/>
      <c r="X14" s="109"/>
      <c r="Y14" s="170">
        <v>9</v>
      </c>
      <c r="Z14" s="109"/>
      <c r="AA14" s="170">
        <v>2</v>
      </c>
      <c r="AB14" s="170">
        <v>1</v>
      </c>
      <c r="AC14" s="170">
        <v>23</v>
      </c>
      <c r="AD14" s="170">
        <v>2</v>
      </c>
      <c r="AE14" s="109"/>
      <c r="AF14" s="170">
        <v>1</v>
      </c>
      <c r="AG14" s="170">
        <v>1</v>
      </c>
      <c r="AH14" s="109"/>
      <c r="AI14" s="170">
        <v>1</v>
      </c>
      <c r="AJ14" s="170">
        <v>2</v>
      </c>
      <c r="AK14" s="109"/>
      <c r="AL14" s="109"/>
      <c r="AM14" s="109"/>
      <c r="AN14" s="170">
        <v>1</v>
      </c>
      <c r="AO14" s="170">
        <v>1</v>
      </c>
      <c r="AP14" s="170">
        <v>2</v>
      </c>
      <c r="AQ14" s="109"/>
      <c r="AR14" s="170">
        <v>2</v>
      </c>
      <c r="AS14" s="170">
        <v>23</v>
      </c>
      <c r="AT14" s="170">
        <v>1</v>
      </c>
      <c r="AU14" s="170">
        <v>1</v>
      </c>
      <c r="AV14" s="170">
        <v>1</v>
      </c>
      <c r="AW14" s="170">
        <v>2</v>
      </c>
      <c r="AX14" s="170">
        <v>2</v>
      </c>
      <c r="AY14" s="170">
        <v>1</v>
      </c>
      <c r="AZ14" s="109"/>
      <c r="BA14" s="109"/>
      <c r="BB14" s="170">
        <v>1</v>
      </c>
      <c r="BC14" s="170">
        <v>2</v>
      </c>
      <c r="BD14" s="109"/>
      <c r="BE14" s="170">
        <v>1</v>
      </c>
      <c r="BF14" s="170">
        <v>36</v>
      </c>
      <c r="BG14" s="55"/>
      <c r="BH14" s="171">
        <v>273</v>
      </c>
    </row>
    <row r="15" spans="1:60" ht="27.95" customHeight="1">
      <c r="A15" s="169" t="s">
        <v>59</v>
      </c>
      <c r="B15" s="130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70">
        <v>1</v>
      </c>
      <c r="P15" s="109"/>
      <c r="Q15" s="109"/>
      <c r="R15" s="109"/>
      <c r="S15" s="109"/>
      <c r="T15" s="170">
        <v>7</v>
      </c>
      <c r="U15" s="170">
        <v>1</v>
      </c>
      <c r="V15" s="170">
        <v>32</v>
      </c>
      <c r="W15" s="109"/>
      <c r="X15" s="109"/>
      <c r="Y15" s="170">
        <v>2</v>
      </c>
      <c r="Z15" s="109"/>
      <c r="AA15" s="109"/>
      <c r="AB15" s="109"/>
      <c r="AC15" s="170">
        <v>28</v>
      </c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70">
        <v>1</v>
      </c>
      <c r="AP15" s="109"/>
      <c r="AQ15" s="109"/>
      <c r="AR15" s="109"/>
      <c r="AS15" s="109"/>
      <c r="AT15" s="109"/>
      <c r="AU15" s="109"/>
      <c r="AV15" s="109"/>
      <c r="AW15" s="170">
        <v>1</v>
      </c>
      <c r="AX15" s="109"/>
      <c r="AY15" s="109"/>
      <c r="AZ15" s="109"/>
      <c r="BA15" s="109"/>
      <c r="BB15" s="109"/>
      <c r="BC15" s="109"/>
      <c r="BD15" s="109"/>
      <c r="BE15" s="109"/>
      <c r="BF15" s="170">
        <v>2</v>
      </c>
      <c r="BG15" s="55"/>
      <c r="BH15" s="171">
        <v>75</v>
      </c>
    </row>
    <row r="16" spans="1:60" ht="27.95" customHeight="1">
      <c r="A16" s="169" t="s">
        <v>60</v>
      </c>
      <c r="B16" s="130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70">
        <v>2</v>
      </c>
      <c r="P16" s="109"/>
      <c r="Q16" s="109"/>
      <c r="R16" s="109"/>
      <c r="S16" s="170">
        <v>3</v>
      </c>
      <c r="T16" s="170">
        <v>2</v>
      </c>
      <c r="U16" s="109"/>
      <c r="V16" s="170">
        <v>8</v>
      </c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70">
        <v>1</v>
      </c>
      <c r="BB16" s="109"/>
      <c r="BC16" s="109"/>
      <c r="BD16" s="109"/>
      <c r="BE16" s="109"/>
      <c r="BF16" s="109"/>
      <c r="BG16" s="55"/>
      <c r="BH16" s="171">
        <v>16</v>
      </c>
    </row>
    <row r="17" spans="1:60" ht="27.95" customHeight="1">
      <c r="A17" s="169" t="s">
        <v>64</v>
      </c>
      <c r="B17" s="130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70">
        <v>3</v>
      </c>
      <c r="P17" s="109"/>
      <c r="Q17" s="109"/>
      <c r="R17" s="109"/>
      <c r="S17" s="109"/>
      <c r="T17" s="170">
        <v>1</v>
      </c>
      <c r="U17" s="109"/>
      <c r="V17" s="170">
        <v>17</v>
      </c>
      <c r="W17" s="109"/>
      <c r="X17" s="109"/>
      <c r="Y17" s="109"/>
      <c r="Z17" s="109"/>
      <c r="AA17" s="109"/>
      <c r="AB17" s="109"/>
      <c r="AC17" s="170">
        <v>1</v>
      </c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55"/>
      <c r="BH17" s="171">
        <v>22</v>
      </c>
    </row>
    <row r="18" spans="1:60" ht="27.95" customHeight="1">
      <c r="A18" s="169" t="s">
        <v>69</v>
      </c>
      <c r="B18" s="130"/>
      <c r="C18" s="109"/>
      <c r="D18" s="170">
        <v>2</v>
      </c>
      <c r="E18" s="109"/>
      <c r="F18" s="109"/>
      <c r="G18" s="109"/>
      <c r="H18" s="109"/>
      <c r="I18" s="170">
        <v>2</v>
      </c>
      <c r="J18" s="109"/>
      <c r="K18" s="109"/>
      <c r="L18" s="109"/>
      <c r="M18" s="109"/>
      <c r="N18" s="109"/>
      <c r="O18" s="170">
        <v>60</v>
      </c>
      <c r="P18" s="170">
        <v>1</v>
      </c>
      <c r="Q18" s="170">
        <v>1</v>
      </c>
      <c r="R18" s="170">
        <v>6</v>
      </c>
      <c r="S18" s="170">
        <v>1</v>
      </c>
      <c r="T18" s="170">
        <v>16</v>
      </c>
      <c r="U18" s="170">
        <v>2</v>
      </c>
      <c r="V18" s="170">
        <v>20</v>
      </c>
      <c r="W18" s="109"/>
      <c r="X18" s="109"/>
      <c r="Y18" s="170">
        <v>9</v>
      </c>
      <c r="Z18" s="109"/>
      <c r="AA18" s="109"/>
      <c r="AB18" s="109"/>
      <c r="AC18" s="170">
        <v>36</v>
      </c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70">
        <v>4</v>
      </c>
      <c r="AP18" s="170">
        <v>1</v>
      </c>
      <c r="AQ18" s="109"/>
      <c r="AR18" s="109"/>
      <c r="AS18" s="170">
        <v>5</v>
      </c>
      <c r="AT18" s="109"/>
      <c r="AU18" s="109"/>
      <c r="AV18" s="109"/>
      <c r="AW18" s="170">
        <v>8</v>
      </c>
      <c r="AX18" s="109"/>
      <c r="AY18" s="170">
        <v>1</v>
      </c>
      <c r="AZ18" s="109"/>
      <c r="BA18" s="109"/>
      <c r="BB18" s="109"/>
      <c r="BC18" s="109"/>
      <c r="BD18" s="109"/>
      <c r="BE18" s="109"/>
      <c r="BF18" s="170">
        <v>20</v>
      </c>
      <c r="BG18" s="55"/>
      <c r="BH18" s="171">
        <v>195</v>
      </c>
    </row>
    <row r="19" spans="1:60" ht="27.95" customHeight="1">
      <c r="A19" s="169" t="s">
        <v>65</v>
      </c>
      <c r="B19" s="130"/>
      <c r="C19" s="109"/>
      <c r="D19" s="170">
        <v>1</v>
      </c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70">
        <v>6</v>
      </c>
      <c r="P19" s="109"/>
      <c r="Q19" s="109"/>
      <c r="R19" s="170">
        <v>1</v>
      </c>
      <c r="S19" s="109"/>
      <c r="T19" s="170">
        <v>3</v>
      </c>
      <c r="U19" s="109"/>
      <c r="V19" s="170">
        <v>15</v>
      </c>
      <c r="W19" s="109"/>
      <c r="X19" s="170">
        <v>1</v>
      </c>
      <c r="Y19" s="170">
        <v>2</v>
      </c>
      <c r="Z19" s="109"/>
      <c r="AA19" s="109"/>
      <c r="AB19" s="109"/>
      <c r="AC19" s="170">
        <v>16</v>
      </c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55"/>
      <c r="BH19" s="171">
        <v>45</v>
      </c>
    </row>
    <row r="20" spans="1:60" ht="27.95" customHeight="1">
      <c r="A20" s="169" t="s">
        <v>66</v>
      </c>
      <c r="B20" s="130"/>
      <c r="C20" s="109"/>
      <c r="D20" s="109"/>
      <c r="E20" s="109"/>
      <c r="F20" s="109"/>
      <c r="G20" s="109"/>
      <c r="H20" s="109"/>
      <c r="I20" s="109"/>
      <c r="J20" s="109"/>
      <c r="K20" s="109"/>
      <c r="L20" s="170">
        <v>1</v>
      </c>
      <c r="M20" s="109"/>
      <c r="N20" s="109"/>
      <c r="O20" s="170">
        <v>4</v>
      </c>
      <c r="P20" s="170">
        <v>1</v>
      </c>
      <c r="Q20" s="109"/>
      <c r="R20" s="109"/>
      <c r="S20" s="170">
        <v>22</v>
      </c>
      <c r="T20" s="109"/>
      <c r="U20" s="109"/>
      <c r="V20" s="170">
        <v>4</v>
      </c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70">
        <v>1</v>
      </c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70">
        <v>1</v>
      </c>
      <c r="BG20" s="55"/>
      <c r="BH20" s="171">
        <v>34</v>
      </c>
    </row>
    <row r="21" spans="1:60" ht="27.95" customHeight="1">
      <c r="A21" s="169" t="s">
        <v>67</v>
      </c>
      <c r="B21" s="130"/>
      <c r="C21" s="109"/>
      <c r="D21" s="109"/>
      <c r="E21" s="109"/>
      <c r="F21" s="109"/>
      <c r="G21" s="109"/>
      <c r="H21" s="109"/>
      <c r="I21" s="170">
        <v>1</v>
      </c>
      <c r="J21" s="109"/>
      <c r="K21" s="109"/>
      <c r="L21" s="109"/>
      <c r="M21" s="109"/>
      <c r="N21" s="109"/>
      <c r="O21" s="170">
        <v>6</v>
      </c>
      <c r="P21" s="109"/>
      <c r="Q21" s="109"/>
      <c r="R21" s="170">
        <v>1</v>
      </c>
      <c r="S21" s="109"/>
      <c r="T21" s="170">
        <v>4</v>
      </c>
      <c r="U21" s="109"/>
      <c r="V21" s="170">
        <v>3</v>
      </c>
      <c r="W21" s="109"/>
      <c r="X21" s="109"/>
      <c r="Y21" s="170">
        <v>1</v>
      </c>
      <c r="Z21" s="109"/>
      <c r="AA21" s="109"/>
      <c r="AB21" s="109"/>
      <c r="AC21" s="170">
        <v>10</v>
      </c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70">
        <v>1</v>
      </c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70">
        <v>2</v>
      </c>
      <c r="BG21" s="55"/>
      <c r="BH21" s="171">
        <v>29</v>
      </c>
    </row>
    <row r="22" spans="1:60" ht="27.95" customHeight="1">
      <c r="A22" s="169" t="s">
        <v>68</v>
      </c>
      <c r="B22" s="130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70">
        <v>1</v>
      </c>
      <c r="N22" s="109"/>
      <c r="O22" s="170">
        <v>20</v>
      </c>
      <c r="P22" s="109"/>
      <c r="Q22" s="170">
        <v>1</v>
      </c>
      <c r="R22" s="170">
        <v>3</v>
      </c>
      <c r="S22" s="170">
        <v>1</v>
      </c>
      <c r="T22" s="170">
        <v>9</v>
      </c>
      <c r="U22" s="109"/>
      <c r="V22" s="170">
        <v>42</v>
      </c>
      <c r="W22" s="109"/>
      <c r="X22" s="109"/>
      <c r="Y22" s="170">
        <v>18</v>
      </c>
      <c r="Z22" s="109"/>
      <c r="AA22" s="109"/>
      <c r="AB22" s="109"/>
      <c r="AC22" s="170">
        <v>14</v>
      </c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70">
        <v>1</v>
      </c>
      <c r="AP22" s="109"/>
      <c r="AQ22" s="109"/>
      <c r="AR22" s="109"/>
      <c r="AS22" s="170">
        <v>4</v>
      </c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70">
        <v>5</v>
      </c>
      <c r="BG22" s="55"/>
      <c r="BH22" s="171">
        <v>119</v>
      </c>
    </row>
    <row r="23" spans="1:60" ht="27.95" customHeight="1">
      <c r="A23" s="169" t="s">
        <v>70</v>
      </c>
      <c r="B23" s="130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70">
        <v>2</v>
      </c>
      <c r="P23" s="109"/>
      <c r="Q23" s="109"/>
      <c r="R23" s="109"/>
      <c r="S23" s="170">
        <v>6</v>
      </c>
      <c r="T23" s="170">
        <v>5</v>
      </c>
      <c r="U23" s="170">
        <v>2</v>
      </c>
      <c r="V23" s="170">
        <v>28</v>
      </c>
      <c r="W23" s="109"/>
      <c r="X23" s="109"/>
      <c r="Y23" s="170">
        <v>26</v>
      </c>
      <c r="Z23" s="109"/>
      <c r="AA23" s="109"/>
      <c r="AB23" s="109"/>
      <c r="AC23" s="170">
        <v>1</v>
      </c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55"/>
      <c r="BH23" s="171">
        <v>70</v>
      </c>
    </row>
    <row r="24" spans="1:60" ht="27.95" customHeight="1">
      <c r="A24" s="169" t="s">
        <v>71</v>
      </c>
      <c r="B24" s="130"/>
      <c r="C24" s="109"/>
      <c r="D24" s="170">
        <v>1</v>
      </c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70">
        <v>3</v>
      </c>
      <c r="P24" s="109"/>
      <c r="Q24" s="109"/>
      <c r="R24" s="109"/>
      <c r="S24" s="109"/>
      <c r="T24" s="170">
        <v>1</v>
      </c>
      <c r="U24" s="109"/>
      <c r="V24" s="170">
        <v>8</v>
      </c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70">
        <v>1</v>
      </c>
      <c r="AT24" s="109"/>
      <c r="AU24" s="109"/>
      <c r="AV24" s="109"/>
      <c r="AW24" s="109"/>
      <c r="AX24" s="109"/>
      <c r="AY24" s="170">
        <v>1</v>
      </c>
      <c r="AZ24" s="109"/>
      <c r="BA24" s="109"/>
      <c r="BB24" s="109"/>
      <c r="BC24" s="109"/>
      <c r="BD24" s="109"/>
      <c r="BE24" s="109"/>
      <c r="BF24" s="109"/>
      <c r="BG24" s="55"/>
      <c r="BH24" s="171">
        <v>15</v>
      </c>
    </row>
    <row r="25" spans="1:60" ht="27.95" customHeight="1">
      <c r="A25" s="169" t="s">
        <v>72</v>
      </c>
      <c r="B25" s="130"/>
      <c r="C25" s="170">
        <v>1</v>
      </c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70">
        <v>8</v>
      </c>
      <c r="W25" s="109"/>
      <c r="X25" s="109"/>
      <c r="Y25" s="170">
        <v>2</v>
      </c>
      <c r="Z25" s="109"/>
      <c r="AA25" s="109"/>
      <c r="AB25" s="109"/>
      <c r="AC25" s="170">
        <v>1</v>
      </c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70">
        <v>1</v>
      </c>
      <c r="BG25" s="55"/>
      <c r="BH25" s="171">
        <v>13</v>
      </c>
    </row>
    <row r="26" spans="1:60" ht="27.95" customHeight="1">
      <c r="A26" s="169" t="s">
        <v>73</v>
      </c>
      <c r="B26" s="130"/>
      <c r="C26" s="109"/>
      <c r="D26" s="170">
        <v>1</v>
      </c>
      <c r="E26" s="109"/>
      <c r="F26" s="109"/>
      <c r="G26" s="170">
        <v>1</v>
      </c>
      <c r="H26" s="109"/>
      <c r="I26" s="109"/>
      <c r="J26" s="109"/>
      <c r="K26" s="109"/>
      <c r="L26" s="109"/>
      <c r="M26" s="109"/>
      <c r="N26" s="109"/>
      <c r="O26" s="170">
        <v>6</v>
      </c>
      <c r="P26" s="109"/>
      <c r="Q26" s="109"/>
      <c r="R26" s="109"/>
      <c r="S26" s="109"/>
      <c r="T26" s="170">
        <v>20</v>
      </c>
      <c r="U26" s="109"/>
      <c r="V26" s="170">
        <v>39</v>
      </c>
      <c r="W26" s="109"/>
      <c r="X26" s="109"/>
      <c r="Y26" s="170">
        <v>9</v>
      </c>
      <c r="Z26" s="109"/>
      <c r="AA26" s="170">
        <v>2</v>
      </c>
      <c r="AB26" s="109"/>
      <c r="AC26" s="170">
        <v>120</v>
      </c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70">
        <v>1</v>
      </c>
      <c r="AR26" s="109"/>
      <c r="AS26" s="170">
        <v>3</v>
      </c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70">
        <v>7</v>
      </c>
      <c r="BG26" s="55"/>
      <c r="BH26" s="171">
        <v>209</v>
      </c>
    </row>
    <row r="27" spans="1:60" ht="27.95" customHeight="1">
      <c r="A27" s="169" t="s">
        <v>74</v>
      </c>
      <c r="B27" s="130"/>
      <c r="C27" s="109"/>
      <c r="D27" s="170">
        <v>1</v>
      </c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70">
        <v>4</v>
      </c>
      <c r="P27" s="109"/>
      <c r="Q27" s="109"/>
      <c r="R27" s="109"/>
      <c r="S27" s="109"/>
      <c r="T27" s="170">
        <v>3</v>
      </c>
      <c r="U27" s="109"/>
      <c r="V27" s="170">
        <v>2</v>
      </c>
      <c r="W27" s="109"/>
      <c r="X27" s="109"/>
      <c r="Y27" s="170">
        <v>2</v>
      </c>
      <c r="Z27" s="109"/>
      <c r="AA27" s="109"/>
      <c r="AB27" s="109"/>
      <c r="AC27" s="170">
        <v>9</v>
      </c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70">
        <v>1</v>
      </c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70">
        <v>1</v>
      </c>
      <c r="BG27" s="55"/>
      <c r="BH27" s="171">
        <v>23</v>
      </c>
    </row>
    <row r="28" spans="1:60" ht="27.95" customHeight="1">
      <c r="A28" s="169" t="s">
        <v>75</v>
      </c>
      <c r="B28" s="130"/>
      <c r="C28" s="170">
        <v>1</v>
      </c>
      <c r="D28" s="170">
        <v>1</v>
      </c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70">
        <v>6</v>
      </c>
      <c r="P28" s="109"/>
      <c r="Q28" s="109"/>
      <c r="R28" s="170">
        <v>2</v>
      </c>
      <c r="S28" s="109"/>
      <c r="T28" s="170">
        <v>2</v>
      </c>
      <c r="U28" s="109"/>
      <c r="V28" s="170">
        <v>13</v>
      </c>
      <c r="W28" s="109"/>
      <c r="X28" s="109"/>
      <c r="Y28" s="170">
        <v>5</v>
      </c>
      <c r="Z28" s="109"/>
      <c r="AA28" s="109"/>
      <c r="AB28" s="109"/>
      <c r="AC28" s="170">
        <v>5</v>
      </c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55"/>
      <c r="BH28" s="171">
        <v>35</v>
      </c>
    </row>
    <row r="29" spans="1:60" ht="27.95" customHeight="1">
      <c r="A29" s="169" t="s">
        <v>76</v>
      </c>
      <c r="B29" s="130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70">
        <v>4</v>
      </c>
      <c r="P29" s="109"/>
      <c r="Q29" s="109"/>
      <c r="R29" s="170">
        <v>4</v>
      </c>
      <c r="S29" s="109"/>
      <c r="T29" s="170">
        <v>1</v>
      </c>
      <c r="U29" s="109"/>
      <c r="V29" s="170">
        <v>7</v>
      </c>
      <c r="W29" s="109"/>
      <c r="X29" s="109"/>
      <c r="Y29" s="170">
        <v>5</v>
      </c>
      <c r="Z29" s="109"/>
      <c r="AA29" s="109"/>
      <c r="AB29" s="109"/>
      <c r="AC29" s="170">
        <v>7</v>
      </c>
      <c r="AD29" s="109"/>
      <c r="AE29" s="109"/>
      <c r="AF29" s="170">
        <v>1</v>
      </c>
      <c r="AG29" s="109"/>
      <c r="AH29" s="109"/>
      <c r="AI29" s="170">
        <v>2</v>
      </c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70">
        <v>1</v>
      </c>
      <c r="BA29" s="109"/>
      <c r="BB29" s="109"/>
      <c r="BC29" s="109"/>
      <c r="BD29" s="109"/>
      <c r="BE29" s="109"/>
      <c r="BF29" s="170">
        <v>4</v>
      </c>
      <c r="BG29" s="55"/>
      <c r="BH29" s="171">
        <v>36</v>
      </c>
    </row>
    <row r="30" spans="1:60" ht="27.95" customHeight="1">
      <c r="A30" s="169" t="s">
        <v>77</v>
      </c>
      <c r="B30" s="130"/>
      <c r="C30" s="109"/>
      <c r="D30" s="170">
        <v>3</v>
      </c>
      <c r="E30" s="109"/>
      <c r="F30" s="170">
        <v>1</v>
      </c>
      <c r="G30" s="170">
        <v>5</v>
      </c>
      <c r="H30" s="170">
        <v>2</v>
      </c>
      <c r="I30" s="109"/>
      <c r="J30" s="109"/>
      <c r="K30" s="109"/>
      <c r="L30" s="170">
        <v>3</v>
      </c>
      <c r="M30" s="170">
        <v>1</v>
      </c>
      <c r="N30" s="109"/>
      <c r="O30" s="170">
        <v>15</v>
      </c>
      <c r="P30" s="109"/>
      <c r="Q30" s="170">
        <v>2</v>
      </c>
      <c r="R30" s="170">
        <v>9</v>
      </c>
      <c r="S30" s="109"/>
      <c r="T30" s="170">
        <v>3</v>
      </c>
      <c r="U30" s="109"/>
      <c r="V30" s="170">
        <v>8</v>
      </c>
      <c r="W30" s="109"/>
      <c r="X30" s="109"/>
      <c r="Y30" s="170">
        <v>24</v>
      </c>
      <c r="Z30" s="170">
        <v>1</v>
      </c>
      <c r="AA30" s="109"/>
      <c r="AB30" s="109"/>
      <c r="AC30" s="170">
        <v>8</v>
      </c>
      <c r="AD30" s="109"/>
      <c r="AE30" s="109"/>
      <c r="AF30" s="109"/>
      <c r="AG30" s="109"/>
      <c r="AH30" s="109"/>
      <c r="AI30" s="170">
        <v>1</v>
      </c>
      <c r="AJ30" s="109"/>
      <c r="AK30" s="109"/>
      <c r="AL30" s="170">
        <v>1</v>
      </c>
      <c r="AM30" s="109"/>
      <c r="AN30" s="109"/>
      <c r="AO30" s="170">
        <v>1</v>
      </c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70">
        <v>1</v>
      </c>
      <c r="BF30" s="170">
        <v>13</v>
      </c>
      <c r="BG30" s="55"/>
      <c r="BH30" s="171">
        <v>102</v>
      </c>
    </row>
    <row r="31" spans="1:60" ht="27.95" customHeight="1">
      <c r="A31" s="169" t="s">
        <v>78</v>
      </c>
      <c r="B31" s="130"/>
      <c r="C31" s="109"/>
      <c r="D31" s="170">
        <v>1</v>
      </c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70">
        <v>1</v>
      </c>
      <c r="P31" s="109"/>
      <c r="Q31" s="109"/>
      <c r="R31" s="109"/>
      <c r="S31" s="109"/>
      <c r="T31" s="109"/>
      <c r="U31" s="109"/>
      <c r="V31" s="170">
        <v>5</v>
      </c>
      <c r="W31" s="109"/>
      <c r="X31" s="109"/>
      <c r="Y31" s="170">
        <v>1</v>
      </c>
      <c r="Z31" s="109"/>
      <c r="AA31" s="109"/>
      <c r="AB31" s="109"/>
      <c r="AC31" s="170">
        <v>12</v>
      </c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70">
        <v>2</v>
      </c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70">
        <v>2</v>
      </c>
      <c r="BG31" s="55"/>
      <c r="BH31" s="171">
        <v>24</v>
      </c>
    </row>
    <row r="32" spans="1:60" ht="27.95" customHeight="1">
      <c r="A32" s="169" t="s">
        <v>79</v>
      </c>
      <c r="B32" s="130"/>
      <c r="C32" s="109"/>
      <c r="D32" s="109"/>
      <c r="E32" s="109"/>
      <c r="F32" s="109"/>
      <c r="G32" s="109"/>
      <c r="H32" s="109"/>
      <c r="I32" s="170">
        <v>1</v>
      </c>
      <c r="J32" s="109"/>
      <c r="K32" s="109"/>
      <c r="L32" s="109"/>
      <c r="M32" s="109"/>
      <c r="N32" s="109"/>
      <c r="O32" s="170">
        <v>1</v>
      </c>
      <c r="P32" s="109"/>
      <c r="Q32" s="109"/>
      <c r="R32" s="170">
        <v>1</v>
      </c>
      <c r="S32" s="109"/>
      <c r="T32" s="109"/>
      <c r="U32" s="109"/>
      <c r="V32" s="170">
        <v>14</v>
      </c>
      <c r="W32" s="109"/>
      <c r="X32" s="109"/>
      <c r="Y32" s="170">
        <v>1</v>
      </c>
      <c r="Z32" s="109"/>
      <c r="AA32" s="109"/>
      <c r="AB32" s="109"/>
      <c r="AC32" s="170">
        <v>1</v>
      </c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55"/>
      <c r="BH32" s="171">
        <v>19</v>
      </c>
    </row>
    <row r="33" spans="1:60" ht="27.95" customHeight="1">
      <c r="A33" s="169" t="s">
        <v>80</v>
      </c>
      <c r="B33" s="130"/>
      <c r="C33" s="109"/>
      <c r="D33" s="170">
        <v>1</v>
      </c>
      <c r="E33" s="109"/>
      <c r="F33" s="109"/>
      <c r="G33" s="109"/>
      <c r="H33" s="109"/>
      <c r="I33" s="170">
        <v>1</v>
      </c>
      <c r="J33" s="109"/>
      <c r="K33" s="109"/>
      <c r="L33" s="109"/>
      <c r="M33" s="109"/>
      <c r="N33" s="109"/>
      <c r="O33" s="170">
        <v>8</v>
      </c>
      <c r="P33" s="109"/>
      <c r="Q33" s="109"/>
      <c r="R33" s="170">
        <v>2</v>
      </c>
      <c r="S33" s="109"/>
      <c r="T33" s="170">
        <v>3</v>
      </c>
      <c r="U33" s="109"/>
      <c r="V33" s="170">
        <v>83</v>
      </c>
      <c r="W33" s="109"/>
      <c r="X33" s="109"/>
      <c r="Y33" s="170">
        <v>3</v>
      </c>
      <c r="Z33" s="109"/>
      <c r="AA33" s="109"/>
      <c r="AB33" s="109"/>
      <c r="AC33" s="170">
        <v>23</v>
      </c>
      <c r="AD33" s="109"/>
      <c r="AE33" s="170">
        <v>1</v>
      </c>
      <c r="AF33" s="109"/>
      <c r="AG33" s="109"/>
      <c r="AH33" s="109"/>
      <c r="AI33" s="109"/>
      <c r="AJ33" s="109"/>
      <c r="AK33" s="109"/>
      <c r="AL33" s="109"/>
      <c r="AM33" s="109"/>
      <c r="AN33" s="109"/>
      <c r="AO33" s="170">
        <v>1</v>
      </c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70">
        <v>2</v>
      </c>
      <c r="BG33" s="55"/>
      <c r="BH33" s="171">
        <v>128</v>
      </c>
    </row>
    <row r="34" spans="1:60" ht="27.95" customHeight="1">
      <c r="A34" s="169" t="s">
        <v>81</v>
      </c>
      <c r="B34" s="130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70">
        <v>4</v>
      </c>
      <c r="P34" s="109"/>
      <c r="Q34" s="109"/>
      <c r="R34" s="109"/>
      <c r="S34" s="109"/>
      <c r="T34" s="170">
        <v>3</v>
      </c>
      <c r="U34" s="109"/>
      <c r="V34" s="109"/>
      <c r="W34" s="109"/>
      <c r="X34" s="109"/>
      <c r="Y34" s="170">
        <v>9</v>
      </c>
      <c r="Z34" s="109"/>
      <c r="AA34" s="109"/>
      <c r="AB34" s="109"/>
      <c r="AC34" s="170">
        <v>24</v>
      </c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70">
        <v>1</v>
      </c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70">
        <v>3</v>
      </c>
      <c r="BG34" s="55"/>
      <c r="BH34" s="171">
        <v>44</v>
      </c>
    </row>
    <row r="35" spans="1:60" ht="27.95" customHeight="1">
      <c r="A35" s="169" t="s">
        <v>82</v>
      </c>
      <c r="B35" s="130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70">
        <v>1</v>
      </c>
      <c r="P35" s="109"/>
      <c r="Q35" s="109"/>
      <c r="R35" s="170">
        <v>1</v>
      </c>
      <c r="S35" s="109"/>
      <c r="T35" s="170">
        <v>6</v>
      </c>
      <c r="U35" s="109"/>
      <c r="V35" s="170">
        <v>37</v>
      </c>
      <c r="W35" s="109"/>
      <c r="X35" s="109"/>
      <c r="Y35" s="170">
        <v>24</v>
      </c>
      <c r="Z35" s="109"/>
      <c r="AA35" s="109"/>
      <c r="AB35" s="109"/>
      <c r="AC35" s="170">
        <v>30</v>
      </c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70">
        <v>1</v>
      </c>
      <c r="AP35" s="109"/>
      <c r="AQ35" s="109"/>
      <c r="AR35" s="109"/>
      <c r="AS35" s="170">
        <v>1</v>
      </c>
      <c r="AT35" s="109"/>
      <c r="AU35" s="109"/>
      <c r="AV35" s="109"/>
      <c r="AW35" s="170">
        <v>1</v>
      </c>
      <c r="AX35" s="109"/>
      <c r="AY35" s="109"/>
      <c r="AZ35" s="109"/>
      <c r="BA35" s="109"/>
      <c r="BB35" s="109"/>
      <c r="BC35" s="109"/>
      <c r="BD35" s="109"/>
      <c r="BE35" s="109"/>
      <c r="BF35" s="109"/>
      <c r="BG35" s="55"/>
      <c r="BH35" s="171">
        <v>102</v>
      </c>
    </row>
    <row r="36" spans="1:60" ht="27.95" customHeight="1">
      <c r="A36" s="169" t="s">
        <v>83</v>
      </c>
      <c r="B36" s="130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70">
        <v>1</v>
      </c>
      <c r="P36" s="109"/>
      <c r="Q36" s="109"/>
      <c r="R36" s="109"/>
      <c r="S36" s="109"/>
      <c r="T36" s="170">
        <v>1</v>
      </c>
      <c r="U36" s="109"/>
      <c r="V36" s="170">
        <v>1</v>
      </c>
      <c r="W36" s="109"/>
      <c r="X36" s="109"/>
      <c r="Y36" s="170">
        <v>1</v>
      </c>
      <c r="Z36" s="109"/>
      <c r="AA36" s="109"/>
      <c r="AB36" s="109"/>
      <c r="AC36" s="170">
        <v>3</v>
      </c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55"/>
      <c r="BH36" s="171">
        <v>7</v>
      </c>
    </row>
    <row r="37" spans="1:60" ht="27.95" customHeight="1">
      <c r="A37" s="169" t="s">
        <v>84</v>
      </c>
      <c r="B37" s="130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70">
        <v>7</v>
      </c>
      <c r="U37" s="109"/>
      <c r="V37" s="170">
        <v>2</v>
      </c>
      <c r="W37" s="109"/>
      <c r="X37" s="109"/>
      <c r="Y37" s="170">
        <v>2</v>
      </c>
      <c r="Z37" s="109"/>
      <c r="AA37" s="109"/>
      <c r="AB37" s="109"/>
      <c r="AC37" s="170">
        <v>49</v>
      </c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55"/>
      <c r="BH37" s="171">
        <v>60</v>
      </c>
    </row>
    <row r="38" spans="1:60" ht="27.95" customHeight="1">
      <c r="A38" s="169" t="s">
        <v>85</v>
      </c>
      <c r="B38" s="130"/>
      <c r="C38" s="109"/>
      <c r="D38" s="109"/>
      <c r="E38" s="109"/>
      <c r="F38" s="109"/>
      <c r="G38" s="170">
        <v>2</v>
      </c>
      <c r="H38" s="109"/>
      <c r="I38" s="109"/>
      <c r="J38" s="109"/>
      <c r="K38" s="109"/>
      <c r="L38" s="109"/>
      <c r="M38" s="109"/>
      <c r="N38" s="109"/>
      <c r="O38" s="170">
        <v>3</v>
      </c>
      <c r="P38" s="109"/>
      <c r="Q38" s="109"/>
      <c r="R38" s="170">
        <v>4</v>
      </c>
      <c r="S38" s="109"/>
      <c r="T38" s="109"/>
      <c r="U38" s="109"/>
      <c r="V38" s="170">
        <v>3</v>
      </c>
      <c r="W38" s="109"/>
      <c r="X38" s="109"/>
      <c r="Y38" s="170">
        <v>2</v>
      </c>
      <c r="Z38" s="109"/>
      <c r="AA38" s="109"/>
      <c r="AB38" s="109"/>
      <c r="AC38" s="170">
        <v>3</v>
      </c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70">
        <v>1</v>
      </c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70">
        <v>1</v>
      </c>
      <c r="BE38" s="109"/>
      <c r="BF38" s="109"/>
      <c r="BG38" s="55"/>
      <c r="BH38" s="171">
        <v>19</v>
      </c>
    </row>
    <row r="39" spans="1:60" ht="27.95" customHeight="1">
      <c r="A39" s="169" t="s">
        <v>86</v>
      </c>
      <c r="B39" s="130"/>
      <c r="C39" s="109"/>
      <c r="D39" s="170">
        <v>1</v>
      </c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70">
        <v>15</v>
      </c>
      <c r="P39" s="109"/>
      <c r="Q39" s="109"/>
      <c r="R39" s="109"/>
      <c r="S39" s="109"/>
      <c r="T39" s="109"/>
      <c r="U39" s="109"/>
      <c r="V39" s="170">
        <v>10</v>
      </c>
      <c r="W39" s="109"/>
      <c r="X39" s="109"/>
      <c r="Y39" s="170">
        <v>24</v>
      </c>
      <c r="Z39" s="109"/>
      <c r="AA39" s="109"/>
      <c r="AB39" s="109"/>
      <c r="AC39" s="170">
        <v>1</v>
      </c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70">
        <v>1</v>
      </c>
      <c r="AT39" s="109"/>
      <c r="AU39" s="109"/>
      <c r="AV39" s="170">
        <v>1</v>
      </c>
      <c r="AW39" s="109"/>
      <c r="AX39" s="109"/>
      <c r="AY39" s="109"/>
      <c r="AZ39" s="109"/>
      <c r="BA39" s="109"/>
      <c r="BB39" s="109"/>
      <c r="BC39" s="109"/>
      <c r="BD39" s="109"/>
      <c r="BE39" s="109"/>
      <c r="BF39" s="170">
        <v>1</v>
      </c>
      <c r="BG39" s="55"/>
      <c r="BH39" s="171">
        <v>54</v>
      </c>
    </row>
    <row r="40" spans="1:60" ht="8.1" customHeight="1">
      <c r="A40" s="173"/>
      <c r="B40" s="130"/>
      <c r="C40" s="174"/>
      <c r="D40" s="175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5"/>
      <c r="P40" s="174"/>
      <c r="Q40" s="174"/>
      <c r="R40" s="174"/>
      <c r="S40" s="174"/>
      <c r="T40" s="174"/>
      <c r="U40" s="174"/>
      <c r="V40" s="175"/>
      <c r="W40" s="174"/>
      <c r="X40" s="174"/>
      <c r="Y40" s="175"/>
      <c r="Z40" s="174"/>
      <c r="AA40" s="174"/>
      <c r="AB40" s="174"/>
      <c r="AC40" s="175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5"/>
      <c r="AT40" s="174"/>
      <c r="AU40" s="174"/>
      <c r="AV40" s="175"/>
      <c r="AW40" s="174"/>
      <c r="AX40" s="174"/>
      <c r="AY40" s="174"/>
      <c r="AZ40" s="174"/>
      <c r="BA40" s="174"/>
      <c r="BB40" s="174"/>
      <c r="BC40" s="174"/>
      <c r="BD40" s="174"/>
      <c r="BE40" s="174"/>
      <c r="BF40" s="175"/>
      <c r="BG40" s="55"/>
      <c r="BH40" s="176"/>
    </row>
    <row r="41" spans="1:60" ht="27.95" customHeight="1">
      <c r="A41" s="269" t="s">
        <v>195</v>
      </c>
      <c r="B41" s="130"/>
      <c r="C41" s="268">
        <v>2</v>
      </c>
      <c r="D41" s="268">
        <v>16</v>
      </c>
      <c r="E41" s="268">
        <v>0</v>
      </c>
      <c r="F41" s="268">
        <v>1</v>
      </c>
      <c r="G41" s="268">
        <v>9</v>
      </c>
      <c r="H41" s="268">
        <v>4</v>
      </c>
      <c r="I41" s="268">
        <v>5</v>
      </c>
      <c r="J41" s="268">
        <v>1</v>
      </c>
      <c r="K41" s="268">
        <v>1</v>
      </c>
      <c r="L41" s="268">
        <v>6</v>
      </c>
      <c r="M41" s="268">
        <v>6</v>
      </c>
      <c r="N41" s="268">
        <v>5</v>
      </c>
      <c r="O41" s="268">
        <v>286</v>
      </c>
      <c r="P41" s="268">
        <v>2</v>
      </c>
      <c r="Q41" s="268">
        <v>5</v>
      </c>
      <c r="R41" s="268">
        <v>51</v>
      </c>
      <c r="S41" s="268">
        <v>61</v>
      </c>
      <c r="T41" s="268">
        <v>196</v>
      </c>
      <c r="U41" s="268">
        <v>8</v>
      </c>
      <c r="V41" s="268">
        <v>960</v>
      </c>
      <c r="W41" s="268">
        <v>1</v>
      </c>
      <c r="X41" s="268">
        <v>1</v>
      </c>
      <c r="Y41" s="268">
        <v>381</v>
      </c>
      <c r="Z41" s="268">
        <v>1</v>
      </c>
      <c r="AA41" s="268">
        <v>6</v>
      </c>
      <c r="AB41" s="268">
        <v>1</v>
      </c>
      <c r="AC41" s="268">
        <v>602</v>
      </c>
      <c r="AD41" s="268">
        <v>2</v>
      </c>
      <c r="AE41" s="268">
        <v>1</v>
      </c>
      <c r="AF41" s="268">
        <v>2</v>
      </c>
      <c r="AG41" s="268">
        <v>1</v>
      </c>
      <c r="AH41" s="268">
        <v>1</v>
      </c>
      <c r="AI41" s="268">
        <v>4</v>
      </c>
      <c r="AJ41" s="268">
        <v>2</v>
      </c>
      <c r="AK41" s="268">
        <v>0</v>
      </c>
      <c r="AL41" s="268">
        <v>1</v>
      </c>
      <c r="AM41" s="268">
        <v>0</v>
      </c>
      <c r="AN41" s="268">
        <v>1</v>
      </c>
      <c r="AO41" s="268">
        <v>39</v>
      </c>
      <c r="AP41" s="268">
        <v>3</v>
      </c>
      <c r="AQ41" s="268">
        <v>2</v>
      </c>
      <c r="AR41" s="268">
        <v>3</v>
      </c>
      <c r="AS41" s="268">
        <v>40</v>
      </c>
      <c r="AT41" s="268">
        <v>1</v>
      </c>
      <c r="AU41" s="268">
        <v>1</v>
      </c>
      <c r="AV41" s="268">
        <v>2</v>
      </c>
      <c r="AW41" s="268">
        <v>13</v>
      </c>
      <c r="AX41" s="268">
        <v>3</v>
      </c>
      <c r="AY41" s="268">
        <v>3</v>
      </c>
      <c r="AZ41" s="268">
        <v>1</v>
      </c>
      <c r="BA41" s="268">
        <v>1</v>
      </c>
      <c r="BB41" s="268">
        <v>1</v>
      </c>
      <c r="BC41" s="268">
        <v>2</v>
      </c>
      <c r="BD41" s="268">
        <v>1</v>
      </c>
      <c r="BE41" s="268">
        <v>2</v>
      </c>
      <c r="BF41" s="268">
        <v>112</v>
      </c>
      <c r="BG41" s="55"/>
      <c r="BH41" s="268">
        <v>2863</v>
      </c>
    </row>
    <row r="42" spans="1:60" ht="8.1" customHeight="1">
      <c r="A42" s="55"/>
      <c r="B42" s="55"/>
      <c r="C42" s="55"/>
      <c r="D42" s="55"/>
      <c r="E42" s="55"/>
    </row>
    <row r="43" spans="1:60" ht="27.95" customHeight="1">
      <c r="A43" s="169" t="s">
        <v>185</v>
      </c>
      <c r="B43" s="130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70">
        <v>1</v>
      </c>
      <c r="O43" s="170">
        <v>1</v>
      </c>
      <c r="P43" s="109"/>
      <c r="Q43" s="109"/>
      <c r="R43" s="170">
        <v>1</v>
      </c>
      <c r="S43" s="109"/>
      <c r="T43" s="109"/>
      <c r="U43" s="109"/>
      <c r="V43" s="170">
        <v>4</v>
      </c>
      <c r="W43" s="109"/>
      <c r="X43" s="109"/>
      <c r="Y43" s="109"/>
      <c r="Z43" s="109"/>
      <c r="AA43" s="109"/>
      <c r="AB43" s="109"/>
      <c r="AC43" s="170">
        <v>2</v>
      </c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70">
        <v>1</v>
      </c>
      <c r="AY43" s="109"/>
      <c r="AZ43" s="109"/>
      <c r="BA43" s="109"/>
      <c r="BB43" s="109"/>
      <c r="BC43" s="109"/>
      <c r="BD43" s="109"/>
      <c r="BE43" s="109"/>
      <c r="BF43" s="170">
        <v>1</v>
      </c>
      <c r="BG43" s="55"/>
      <c r="BH43" s="171">
        <v>11</v>
      </c>
    </row>
    <row r="44" spans="1:60" ht="27.95" customHeight="1">
      <c r="A44" s="169" t="s">
        <v>186</v>
      </c>
      <c r="B44" s="130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70">
        <v>2</v>
      </c>
      <c r="P44" s="109"/>
      <c r="Q44" s="109"/>
      <c r="R44" s="109"/>
      <c r="S44" s="109"/>
      <c r="T44" s="170">
        <v>1</v>
      </c>
      <c r="U44" s="109"/>
      <c r="V44" s="170">
        <v>13</v>
      </c>
      <c r="W44" s="109"/>
      <c r="X44" s="109"/>
      <c r="Y44" s="170">
        <v>10</v>
      </c>
      <c r="Z44" s="109"/>
      <c r="AA44" s="109"/>
      <c r="AB44" s="109"/>
      <c r="AC44" s="170">
        <v>7</v>
      </c>
      <c r="AD44" s="109"/>
      <c r="AE44" s="109"/>
      <c r="AF44" s="109"/>
      <c r="AG44" s="109"/>
      <c r="AH44" s="109"/>
      <c r="AI44" s="170">
        <v>1</v>
      </c>
      <c r="AJ44" s="109"/>
      <c r="AK44" s="109"/>
      <c r="AL44" s="109"/>
      <c r="AM44" s="109"/>
      <c r="AN44" s="109"/>
      <c r="AO44" s="170">
        <v>1</v>
      </c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70">
        <v>1</v>
      </c>
      <c r="BG44" s="55"/>
      <c r="BH44" s="171">
        <v>36</v>
      </c>
    </row>
    <row r="45" spans="1:60" ht="27.95" customHeight="1">
      <c r="A45" s="169" t="s">
        <v>187</v>
      </c>
      <c r="B45" s="130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70">
        <v>2</v>
      </c>
      <c r="P45" s="109"/>
      <c r="Q45" s="109"/>
      <c r="R45" s="170">
        <v>1</v>
      </c>
      <c r="S45" s="109"/>
      <c r="T45" s="170">
        <v>5</v>
      </c>
      <c r="U45" s="109"/>
      <c r="V45" s="170">
        <v>4</v>
      </c>
      <c r="W45" s="109"/>
      <c r="X45" s="109"/>
      <c r="Y45" s="170">
        <v>6</v>
      </c>
      <c r="Z45" s="109"/>
      <c r="AA45" s="109"/>
      <c r="AB45" s="109"/>
      <c r="AC45" s="170">
        <v>5</v>
      </c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55"/>
      <c r="BH45" s="171">
        <v>23</v>
      </c>
    </row>
    <row r="46" spans="1:60" ht="27.95" customHeight="1">
      <c r="A46" s="169" t="s">
        <v>371</v>
      </c>
      <c r="B46" s="130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70">
        <v>3</v>
      </c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55"/>
      <c r="BH46" s="171">
        <v>3</v>
      </c>
    </row>
    <row r="47" spans="1:60" ht="27.95" customHeight="1">
      <c r="A47" s="169" t="s">
        <v>188</v>
      </c>
      <c r="B47" s="130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70">
        <v>1</v>
      </c>
      <c r="W47" s="109"/>
      <c r="X47" s="109"/>
      <c r="Y47" s="170">
        <v>1</v>
      </c>
      <c r="Z47" s="109"/>
      <c r="AA47" s="109"/>
      <c r="AB47" s="109"/>
      <c r="AC47" s="170">
        <v>1</v>
      </c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55"/>
      <c r="BH47" s="171">
        <v>3</v>
      </c>
    </row>
    <row r="48" spans="1:60" ht="27.95" customHeight="1">
      <c r="A48" s="169" t="s">
        <v>189</v>
      </c>
      <c r="B48" s="130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70">
        <v>2</v>
      </c>
      <c r="P48" s="109"/>
      <c r="Q48" s="109"/>
      <c r="R48" s="109"/>
      <c r="S48" s="109"/>
      <c r="T48" s="170">
        <v>4</v>
      </c>
      <c r="U48" s="109"/>
      <c r="V48" s="170">
        <v>30</v>
      </c>
      <c r="W48" s="109"/>
      <c r="X48" s="109"/>
      <c r="Y48" s="170">
        <v>7</v>
      </c>
      <c r="Z48" s="109"/>
      <c r="AA48" s="109"/>
      <c r="AB48" s="109"/>
      <c r="AC48" s="170">
        <v>14</v>
      </c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70">
        <v>1</v>
      </c>
      <c r="BG48" s="55"/>
      <c r="BH48" s="171">
        <v>58</v>
      </c>
    </row>
    <row r="49" spans="1:60" ht="27.95" customHeight="1">
      <c r="A49" s="169" t="s">
        <v>190</v>
      </c>
      <c r="B49" s="130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70">
        <v>1</v>
      </c>
      <c r="N49" s="109"/>
      <c r="O49" s="170">
        <v>3</v>
      </c>
      <c r="P49" s="109"/>
      <c r="Q49" s="109"/>
      <c r="R49" s="170">
        <v>1</v>
      </c>
      <c r="S49" s="170">
        <v>2</v>
      </c>
      <c r="T49" s="109"/>
      <c r="U49" s="109"/>
      <c r="V49" s="170">
        <v>8</v>
      </c>
      <c r="W49" s="109"/>
      <c r="X49" s="109"/>
      <c r="Y49" s="170">
        <v>6</v>
      </c>
      <c r="Z49" s="109"/>
      <c r="AA49" s="109"/>
      <c r="AB49" s="109"/>
      <c r="AC49" s="170">
        <v>4</v>
      </c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70">
        <v>1</v>
      </c>
      <c r="BG49" s="55"/>
      <c r="BH49" s="171">
        <v>26</v>
      </c>
    </row>
    <row r="50" spans="1:60" ht="27.95" customHeight="1">
      <c r="A50" s="169" t="s">
        <v>191</v>
      </c>
      <c r="B50" s="130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70">
        <v>9</v>
      </c>
      <c r="P50" s="109"/>
      <c r="Q50" s="109"/>
      <c r="R50" s="170">
        <v>2</v>
      </c>
      <c r="S50" s="170">
        <v>1</v>
      </c>
      <c r="T50" s="170">
        <v>5</v>
      </c>
      <c r="U50" s="109"/>
      <c r="V50" s="170">
        <v>9</v>
      </c>
      <c r="W50" s="109"/>
      <c r="X50" s="109"/>
      <c r="Y50" s="170">
        <v>5</v>
      </c>
      <c r="Z50" s="109"/>
      <c r="AA50" s="109"/>
      <c r="AB50" s="109"/>
      <c r="AC50" s="170">
        <v>11</v>
      </c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70">
        <v>1</v>
      </c>
      <c r="BF50" s="170">
        <v>2</v>
      </c>
      <c r="BG50" s="55"/>
      <c r="BH50" s="171">
        <v>45</v>
      </c>
    </row>
    <row r="51" spans="1:60" ht="27.95" customHeight="1">
      <c r="A51" s="169" t="s">
        <v>192</v>
      </c>
      <c r="B51" s="130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70">
        <v>2</v>
      </c>
      <c r="S51" s="109"/>
      <c r="T51" s="170">
        <v>2</v>
      </c>
      <c r="U51" s="170">
        <v>1</v>
      </c>
      <c r="V51" s="170">
        <v>13</v>
      </c>
      <c r="W51" s="109"/>
      <c r="X51" s="109"/>
      <c r="Y51" s="170">
        <v>8</v>
      </c>
      <c r="Z51" s="109"/>
      <c r="AA51" s="109"/>
      <c r="AB51" s="109"/>
      <c r="AC51" s="170">
        <v>14</v>
      </c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70">
        <v>2</v>
      </c>
      <c r="AP51" s="109"/>
      <c r="AQ51" s="109"/>
      <c r="AR51" s="109"/>
      <c r="AS51" s="170">
        <v>1</v>
      </c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55"/>
      <c r="BH51" s="171">
        <v>43</v>
      </c>
    </row>
    <row r="52" spans="1:60" ht="27.95" customHeight="1">
      <c r="A52" s="169" t="s">
        <v>182</v>
      </c>
      <c r="B52" s="130"/>
      <c r="C52" s="109"/>
      <c r="D52" s="109"/>
      <c r="E52" s="109"/>
      <c r="F52" s="109"/>
      <c r="G52" s="170">
        <v>1</v>
      </c>
      <c r="H52" s="109"/>
      <c r="I52" s="109"/>
      <c r="J52" s="109"/>
      <c r="K52" s="109"/>
      <c r="L52" s="109"/>
      <c r="M52" s="109"/>
      <c r="N52" s="109"/>
      <c r="O52" s="170">
        <v>3</v>
      </c>
      <c r="P52" s="109"/>
      <c r="Q52" s="109"/>
      <c r="R52" s="109"/>
      <c r="S52" s="109"/>
      <c r="T52" s="170">
        <v>6</v>
      </c>
      <c r="U52" s="109"/>
      <c r="V52" s="170">
        <v>8</v>
      </c>
      <c r="W52" s="109"/>
      <c r="X52" s="109"/>
      <c r="Y52" s="170">
        <v>16</v>
      </c>
      <c r="Z52" s="109"/>
      <c r="AA52" s="170">
        <v>1</v>
      </c>
      <c r="AB52" s="109"/>
      <c r="AC52" s="170">
        <v>18</v>
      </c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70">
        <v>2</v>
      </c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70">
        <v>3</v>
      </c>
      <c r="BG52" s="55"/>
      <c r="BH52" s="171">
        <v>58</v>
      </c>
    </row>
    <row r="53" spans="1:60" ht="27.95" customHeight="1">
      <c r="A53" s="169" t="s">
        <v>184</v>
      </c>
      <c r="B53" s="130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70">
        <v>7</v>
      </c>
      <c r="P53" s="109"/>
      <c r="Q53" s="109"/>
      <c r="R53" s="170">
        <v>1</v>
      </c>
      <c r="S53" s="109"/>
      <c r="T53" s="109"/>
      <c r="U53" s="109"/>
      <c r="V53" s="170">
        <v>10</v>
      </c>
      <c r="W53" s="109"/>
      <c r="X53" s="109"/>
      <c r="Y53" s="170">
        <v>2</v>
      </c>
      <c r="Z53" s="109"/>
      <c r="AA53" s="109"/>
      <c r="AB53" s="109"/>
      <c r="AC53" s="170">
        <v>2</v>
      </c>
      <c r="AD53" s="109"/>
      <c r="AE53" s="109"/>
      <c r="AF53" s="170">
        <v>1</v>
      </c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70">
        <v>1</v>
      </c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70">
        <v>5</v>
      </c>
      <c r="BG53" s="55"/>
      <c r="BH53" s="171">
        <v>29</v>
      </c>
    </row>
    <row r="54" spans="1:60" ht="27.95" customHeight="1">
      <c r="A54" s="169" t="s">
        <v>181</v>
      </c>
      <c r="B54" s="130"/>
      <c r="C54" s="109"/>
      <c r="D54" s="109"/>
      <c r="E54" s="170">
        <v>1</v>
      </c>
      <c r="F54" s="109"/>
      <c r="G54" s="109"/>
      <c r="H54" s="109"/>
      <c r="I54" s="109"/>
      <c r="J54" s="109"/>
      <c r="K54" s="109"/>
      <c r="L54" s="109"/>
      <c r="M54" s="109"/>
      <c r="N54" s="109"/>
      <c r="O54" s="170">
        <v>11</v>
      </c>
      <c r="P54" s="109"/>
      <c r="Q54" s="109"/>
      <c r="R54" s="170">
        <v>1</v>
      </c>
      <c r="S54" s="170">
        <v>5</v>
      </c>
      <c r="T54" s="170">
        <v>4</v>
      </c>
      <c r="U54" s="109"/>
      <c r="V54" s="170">
        <v>13</v>
      </c>
      <c r="W54" s="109"/>
      <c r="X54" s="109"/>
      <c r="Y54" s="170">
        <v>8</v>
      </c>
      <c r="Z54" s="109"/>
      <c r="AA54" s="109"/>
      <c r="AB54" s="109"/>
      <c r="AC54" s="170">
        <v>7</v>
      </c>
      <c r="AD54" s="109"/>
      <c r="AE54" s="109"/>
      <c r="AF54" s="109"/>
      <c r="AG54" s="109"/>
      <c r="AH54" s="109"/>
      <c r="AI54" s="109"/>
      <c r="AJ54" s="109"/>
      <c r="AK54" s="170">
        <v>1</v>
      </c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70">
        <v>1</v>
      </c>
      <c r="AY54" s="170">
        <v>1</v>
      </c>
      <c r="AZ54" s="109"/>
      <c r="BA54" s="109"/>
      <c r="BB54" s="109"/>
      <c r="BC54" s="109"/>
      <c r="BD54" s="109"/>
      <c r="BE54" s="109"/>
      <c r="BF54" s="109"/>
      <c r="BG54" s="55"/>
      <c r="BH54" s="171">
        <v>53</v>
      </c>
    </row>
    <row r="55" spans="1:60" s="274" customFormat="1" ht="27.95" customHeight="1">
      <c r="A55" s="169" t="s">
        <v>183</v>
      </c>
      <c r="B55" s="173"/>
      <c r="C55" s="271"/>
      <c r="D55" s="271"/>
      <c r="E55" s="271"/>
      <c r="F55" s="271"/>
      <c r="G55" s="271"/>
      <c r="H55" s="271"/>
      <c r="I55" s="271"/>
      <c r="J55" s="271"/>
      <c r="K55" s="271"/>
      <c r="L55" s="272">
        <v>1</v>
      </c>
      <c r="M55" s="271"/>
      <c r="N55" s="271"/>
      <c r="O55" s="272">
        <v>2</v>
      </c>
      <c r="P55" s="271"/>
      <c r="Q55" s="271"/>
      <c r="R55" s="272">
        <v>1</v>
      </c>
      <c r="S55" s="272">
        <v>2</v>
      </c>
      <c r="T55" s="272">
        <v>5</v>
      </c>
      <c r="U55" s="271"/>
      <c r="V55" s="272">
        <v>52</v>
      </c>
      <c r="W55" s="271"/>
      <c r="X55" s="271"/>
      <c r="Y55" s="272">
        <v>13</v>
      </c>
      <c r="Z55" s="271"/>
      <c r="AA55" s="271"/>
      <c r="AB55" s="271"/>
      <c r="AC55" s="272">
        <v>11</v>
      </c>
      <c r="AD55" s="271"/>
      <c r="AE55" s="271"/>
      <c r="AF55" s="271"/>
      <c r="AG55" s="271"/>
      <c r="AH55" s="271"/>
      <c r="AI55" s="271"/>
      <c r="AJ55" s="271"/>
      <c r="AK55" s="271"/>
      <c r="AL55" s="271"/>
      <c r="AM55" s="272">
        <v>1</v>
      </c>
      <c r="AN55" s="271"/>
      <c r="AO55" s="271"/>
      <c r="AP55" s="271"/>
      <c r="AQ55" s="271"/>
      <c r="AR55" s="271"/>
      <c r="AS55" s="271"/>
      <c r="AT55" s="271"/>
      <c r="AU55" s="271"/>
      <c r="AV55" s="271"/>
      <c r="AW55" s="271"/>
      <c r="AX55" s="271"/>
      <c r="AY55" s="271"/>
      <c r="AZ55" s="271"/>
      <c r="BA55" s="271"/>
      <c r="BB55" s="271"/>
      <c r="BC55" s="271"/>
      <c r="BD55" s="271"/>
      <c r="BE55" s="271"/>
      <c r="BF55" s="271"/>
      <c r="BG55" s="273"/>
      <c r="BH55" s="171">
        <v>88</v>
      </c>
    </row>
    <row r="56" spans="1:60" ht="27.95" customHeight="1">
      <c r="A56" s="169" t="s">
        <v>193</v>
      </c>
      <c r="B56" s="130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70">
        <v>2</v>
      </c>
      <c r="W56" s="109"/>
      <c r="X56" s="109"/>
      <c r="Y56" s="170">
        <v>1</v>
      </c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55"/>
      <c r="BH56" s="171">
        <v>3</v>
      </c>
    </row>
    <row r="57" spans="1:60" ht="8.1" customHeight="1">
      <c r="A57" s="173"/>
      <c r="B57" s="130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5"/>
      <c r="W57" s="174"/>
      <c r="X57" s="174"/>
      <c r="Y57" s="175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55"/>
      <c r="BH57" s="176"/>
    </row>
    <row r="58" spans="1:60" ht="27.95" customHeight="1">
      <c r="A58" s="269" t="s">
        <v>195</v>
      </c>
      <c r="B58" s="130"/>
      <c r="C58" s="268">
        <v>0</v>
      </c>
      <c r="D58" s="268">
        <v>0</v>
      </c>
      <c r="E58" s="268">
        <v>1</v>
      </c>
      <c r="F58" s="268">
        <v>0</v>
      </c>
      <c r="G58" s="268">
        <v>1</v>
      </c>
      <c r="H58" s="268">
        <v>0</v>
      </c>
      <c r="I58" s="268">
        <v>0</v>
      </c>
      <c r="J58" s="268">
        <v>0</v>
      </c>
      <c r="K58" s="268">
        <v>0</v>
      </c>
      <c r="L58" s="268">
        <v>1</v>
      </c>
      <c r="M58" s="268">
        <v>1</v>
      </c>
      <c r="N58" s="268">
        <v>1</v>
      </c>
      <c r="O58" s="268">
        <v>42</v>
      </c>
      <c r="P58" s="268">
        <v>0</v>
      </c>
      <c r="Q58" s="268">
        <v>0</v>
      </c>
      <c r="R58" s="268">
        <v>10</v>
      </c>
      <c r="S58" s="268">
        <v>10</v>
      </c>
      <c r="T58" s="268">
        <v>32</v>
      </c>
      <c r="U58" s="268">
        <v>1</v>
      </c>
      <c r="V58" s="268">
        <v>167</v>
      </c>
      <c r="W58" s="268">
        <v>0</v>
      </c>
      <c r="X58" s="268">
        <v>0</v>
      </c>
      <c r="Y58" s="268">
        <v>86</v>
      </c>
      <c r="Z58" s="268">
        <v>0</v>
      </c>
      <c r="AA58" s="268">
        <v>1</v>
      </c>
      <c r="AB58" s="268">
        <v>0</v>
      </c>
      <c r="AC58" s="268">
        <v>96</v>
      </c>
      <c r="AD58" s="268">
        <v>0</v>
      </c>
      <c r="AE58" s="268">
        <v>0</v>
      </c>
      <c r="AF58" s="268">
        <v>1</v>
      </c>
      <c r="AG58" s="268">
        <v>0</v>
      </c>
      <c r="AH58" s="268">
        <v>0</v>
      </c>
      <c r="AI58" s="268">
        <v>1</v>
      </c>
      <c r="AJ58" s="268">
        <v>0</v>
      </c>
      <c r="AK58" s="268">
        <v>1</v>
      </c>
      <c r="AL58" s="268">
        <v>0</v>
      </c>
      <c r="AM58" s="268">
        <v>1</v>
      </c>
      <c r="AN58" s="268">
        <v>0</v>
      </c>
      <c r="AO58" s="268">
        <v>5</v>
      </c>
      <c r="AP58" s="268">
        <v>0</v>
      </c>
      <c r="AQ58" s="268">
        <v>0</v>
      </c>
      <c r="AR58" s="268">
        <v>1</v>
      </c>
      <c r="AS58" s="268">
        <v>1</v>
      </c>
      <c r="AT58" s="268">
        <v>0</v>
      </c>
      <c r="AU58" s="268">
        <v>0</v>
      </c>
      <c r="AV58" s="268">
        <v>0</v>
      </c>
      <c r="AW58" s="268">
        <v>0</v>
      </c>
      <c r="AX58" s="268">
        <v>2</v>
      </c>
      <c r="AY58" s="268">
        <v>1</v>
      </c>
      <c r="AZ58" s="268">
        <v>0</v>
      </c>
      <c r="BA58" s="268">
        <v>0</v>
      </c>
      <c r="BB58" s="268">
        <v>0</v>
      </c>
      <c r="BC58" s="268">
        <v>0</v>
      </c>
      <c r="BD58" s="268">
        <v>0</v>
      </c>
      <c r="BE58" s="268">
        <v>1</v>
      </c>
      <c r="BF58" s="268">
        <v>14</v>
      </c>
      <c r="BG58" s="55"/>
      <c r="BH58" s="268">
        <v>479</v>
      </c>
    </row>
    <row r="59" spans="1:60" ht="8.1" customHeight="1">
      <c r="A59" s="55"/>
      <c r="B59" s="55"/>
      <c r="C59" s="55"/>
      <c r="D59" s="55"/>
      <c r="E59" s="55"/>
    </row>
    <row r="60" spans="1:60" ht="30" customHeight="1">
      <c r="A60" s="126" t="s">
        <v>90</v>
      </c>
      <c r="B60" s="168"/>
      <c r="C60" s="270">
        <v>2</v>
      </c>
      <c r="D60" s="270">
        <v>16</v>
      </c>
      <c r="E60" s="270">
        <v>1</v>
      </c>
      <c r="F60" s="270">
        <v>1</v>
      </c>
      <c r="G60" s="270">
        <v>10</v>
      </c>
      <c r="H60" s="270">
        <v>4</v>
      </c>
      <c r="I60" s="270">
        <v>5</v>
      </c>
      <c r="J60" s="270">
        <v>1</v>
      </c>
      <c r="K60" s="270">
        <v>1</v>
      </c>
      <c r="L60" s="270">
        <v>7</v>
      </c>
      <c r="M60" s="270">
        <v>7</v>
      </c>
      <c r="N60" s="270">
        <v>6</v>
      </c>
      <c r="O60" s="270">
        <v>328</v>
      </c>
      <c r="P60" s="270">
        <v>2</v>
      </c>
      <c r="Q60" s="270">
        <v>5</v>
      </c>
      <c r="R60" s="270">
        <v>61</v>
      </c>
      <c r="S60" s="270">
        <v>71</v>
      </c>
      <c r="T60" s="270">
        <v>228</v>
      </c>
      <c r="U60" s="270">
        <v>9</v>
      </c>
      <c r="V60" s="268">
        <v>1127</v>
      </c>
      <c r="W60" s="270">
        <v>1</v>
      </c>
      <c r="X60" s="270">
        <v>1</v>
      </c>
      <c r="Y60" s="270">
        <v>467</v>
      </c>
      <c r="Z60" s="270">
        <v>1</v>
      </c>
      <c r="AA60" s="270">
        <v>7</v>
      </c>
      <c r="AB60" s="270">
        <v>1</v>
      </c>
      <c r="AC60" s="270">
        <v>698</v>
      </c>
      <c r="AD60" s="270">
        <v>2</v>
      </c>
      <c r="AE60" s="270">
        <v>1</v>
      </c>
      <c r="AF60" s="270">
        <v>3</v>
      </c>
      <c r="AG60" s="270">
        <v>1</v>
      </c>
      <c r="AH60" s="270">
        <v>1</v>
      </c>
      <c r="AI60" s="270">
        <v>5</v>
      </c>
      <c r="AJ60" s="270">
        <v>2</v>
      </c>
      <c r="AK60" s="270">
        <v>1</v>
      </c>
      <c r="AL60" s="270">
        <v>1</v>
      </c>
      <c r="AM60" s="270">
        <v>1</v>
      </c>
      <c r="AN60" s="270">
        <v>1</v>
      </c>
      <c r="AO60" s="270">
        <v>44</v>
      </c>
      <c r="AP60" s="270">
        <v>3</v>
      </c>
      <c r="AQ60" s="270">
        <v>2</v>
      </c>
      <c r="AR60" s="270">
        <v>4</v>
      </c>
      <c r="AS60" s="270">
        <v>41</v>
      </c>
      <c r="AT60" s="270">
        <v>1</v>
      </c>
      <c r="AU60" s="270">
        <v>1</v>
      </c>
      <c r="AV60" s="270">
        <v>2</v>
      </c>
      <c r="AW60" s="270">
        <v>13</v>
      </c>
      <c r="AX60" s="270">
        <v>5</v>
      </c>
      <c r="AY60" s="270">
        <v>4</v>
      </c>
      <c r="AZ60" s="270">
        <v>1</v>
      </c>
      <c r="BA60" s="270">
        <v>1</v>
      </c>
      <c r="BB60" s="270">
        <v>1</v>
      </c>
      <c r="BC60" s="270">
        <v>2</v>
      </c>
      <c r="BD60" s="270">
        <v>1</v>
      </c>
      <c r="BE60" s="270">
        <v>3</v>
      </c>
      <c r="BF60" s="270">
        <v>126</v>
      </c>
      <c r="BG60" s="55"/>
      <c r="BH60" s="268">
        <v>3342</v>
      </c>
    </row>
    <row r="61" spans="1:60">
      <c r="A61" s="55"/>
    </row>
    <row r="62" spans="1:60" ht="24.95" customHeight="1">
      <c r="A62" s="172" t="s">
        <v>280</v>
      </c>
    </row>
    <row r="63" spans="1:60" ht="24.95" customHeight="1">
      <c r="A63" s="172" t="s">
        <v>268</v>
      </c>
    </row>
    <row r="64" spans="1:60" ht="24.95" customHeight="1">
      <c r="A64" s="172" t="s">
        <v>269</v>
      </c>
    </row>
    <row r="65" ht="24.95" customHeight="1"/>
  </sheetData>
  <mergeCells count="5">
    <mergeCell ref="C5:BF5"/>
    <mergeCell ref="A5:A6"/>
    <mergeCell ref="BH5:BH6"/>
    <mergeCell ref="A3:BH3"/>
    <mergeCell ref="A2:BH2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4" orientation="landscape" useFirstPageNumber="1" r:id="rId1"/>
  <headerFooter scaleWithDoc="0">
    <oddHeader>&amp;L&amp;G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A17B0-50BD-4AAD-9A07-929A3F55A41C}">
  <dimension ref="A1:M97"/>
  <sheetViews>
    <sheetView view="pageBreakPreview" zoomScale="85" zoomScaleNormal="100" zoomScaleSheetLayoutView="85" workbookViewId="0">
      <selection activeCell="R48" sqref="R4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519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76" t="s">
        <v>518</v>
      </c>
      <c r="B5" s="76" t="s">
        <v>90</v>
      </c>
    </row>
    <row r="6" spans="1:13" ht="5.0999999999999996" customHeight="1">
      <c r="A6" s="76" t="s">
        <v>480</v>
      </c>
      <c r="B6" s="77">
        <v>1127</v>
      </c>
    </row>
    <row r="7" spans="1:13" ht="5.0999999999999996" customHeight="1">
      <c r="A7" s="76" t="s">
        <v>487</v>
      </c>
      <c r="B7" s="76">
        <v>698</v>
      </c>
    </row>
    <row r="8" spans="1:13" ht="5.0999999999999996" customHeight="1">
      <c r="A8" s="76" t="s">
        <v>483</v>
      </c>
      <c r="B8" s="76">
        <v>467</v>
      </c>
      <c r="J8" s="546" t="s">
        <v>270</v>
      </c>
      <c r="K8" s="545">
        <v>3342</v>
      </c>
    </row>
    <row r="9" spans="1:13" ht="5.0999999999999996" customHeight="1">
      <c r="A9" s="76" t="s">
        <v>474</v>
      </c>
      <c r="B9" s="76">
        <v>328</v>
      </c>
      <c r="J9" s="546"/>
      <c r="K9" s="545"/>
    </row>
    <row r="10" spans="1:13" ht="5.0999999999999996" customHeight="1">
      <c r="A10" s="76" t="s">
        <v>479</v>
      </c>
      <c r="B10" s="76">
        <v>228</v>
      </c>
      <c r="J10" s="546"/>
      <c r="K10" s="545"/>
    </row>
    <row r="11" spans="1:13" ht="5.0999999999999996" customHeight="1">
      <c r="A11" s="76" t="s">
        <v>516</v>
      </c>
      <c r="B11" s="76">
        <v>126</v>
      </c>
    </row>
    <row r="12" spans="1:13" ht="5.0999999999999996" customHeight="1">
      <c r="A12" s="76" t="s">
        <v>478</v>
      </c>
      <c r="B12" s="76">
        <v>71</v>
      </c>
    </row>
    <row r="13" spans="1:13" ht="5.0999999999999996" customHeight="1">
      <c r="A13" s="76" t="s">
        <v>477</v>
      </c>
      <c r="B13" s="76">
        <v>61</v>
      </c>
    </row>
    <row r="14" spans="1:13" ht="5.0999999999999996" customHeight="1">
      <c r="A14" s="76" t="s">
        <v>499</v>
      </c>
      <c r="B14" s="76">
        <v>44</v>
      </c>
    </row>
    <row r="15" spans="1:13" ht="5.0999999999999996" customHeight="1">
      <c r="A15" s="76" t="s">
        <v>503</v>
      </c>
      <c r="B15" s="76">
        <v>41</v>
      </c>
    </row>
    <row r="16" spans="1:13" ht="5.0999999999999996" customHeight="1">
      <c r="A16" s="76" t="s">
        <v>463</v>
      </c>
      <c r="B16" s="76">
        <v>16</v>
      </c>
    </row>
    <row r="17" spans="1:2" ht="5.0999999999999996" customHeight="1">
      <c r="A17" s="76" t="s">
        <v>507</v>
      </c>
      <c r="B17" s="76">
        <v>13</v>
      </c>
    </row>
    <row r="18" spans="1:2" ht="5.0999999999999996" customHeight="1">
      <c r="A18" s="76" t="s">
        <v>466</v>
      </c>
      <c r="B18" s="76">
        <v>10</v>
      </c>
    </row>
    <row r="19" spans="1:2" ht="5.0999999999999996" customHeight="1">
      <c r="A19" s="76" t="s">
        <v>87</v>
      </c>
      <c r="B19" s="76">
        <v>9</v>
      </c>
    </row>
    <row r="20" spans="1:2" ht="5.0999999999999996" customHeight="1">
      <c r="A20" s="76" t="s">
        <v>471</v>
      </c>
      <c r="B20" s="76">
        <v>7</v>
      </c>
    </row>
    <row r="21" spans="1:2" ht="5.0999999999999996" customHeight="1">
      <c r="A21" s="76" t="s">
        <v>485</v>
      </c>
      <c r="B21" s="76">
        <v>7</v>
      </c>
    </row>
    <row r="22" spans="1:2" ht="5.0999999999999996" customHeight="1">
      <c r="A22" s="76" t="s">
        <v>472</v>
      </c>
      <c r="B22" s="76">
        <v>7</v>
      </c>
    </row>
    <row r="23" spans="1:2" ht="5.0999999999999996" customHeight="1">
      <c r="A23" s="76" t="s">
        <v>473</v>
      </c>
      <c r="B23" s="76">
        <v>6</v>
      </c>
    </row>
    <row r="24" spans="1:2" ht="5.0999999999999996" customHeight="1">
      <c r="A24" s="76" t="s">
        <v>468</v>
      </c>
      <c r="B24" s="76">
        <v>5</v>
      </c>
    </row>
    <row r="25" spans="1:2" ht="5.0999999999999996" customHeight="1">
      <c r="A25" s="76" t="s">
        <v>493</v>
      </c>
      <c r="B25" s="76">
        <v>5</v>
      </c>
    </row>
    <row r="26" spans="1:2" ht="5.0999999999999996" customHeight="1">
      <c r="A26" s="76" t="s">
        <v>476</v>
      </c>
      <c r="B26" s="76">
        <v>5</v>
      </c>
    </row>
    <row r="27" spans="1:2" ht="5.0999999999999996" customHeight="1">
      <c r="A27" s="76" t="s">
        <v>508</v>
      </c>
      <c r="B27" s="76">
        <v>5</v>
      </c>
    </row>
    <row r="28" spans="1:2" ht="5.0999999999999996" customHeight="1">
      <c r="A28" s="76" t="s">
        <v>509</v>
      </c>
      <c r="B28" s="76">
        <v>4</v>
      </c>
    </row>
    <row r="29" spans="1:2" ht="5.0999999999999996" customHeight="1">
      <c r="A29" s="76" t="s">
        <v>502</v>
      </c>
      <c r="B29" s="76">
        <v>4</v>
      </c>
    </row>
    <row r="30" spans="1:2" ht="5.0999999999999996" customHeight="1">
      <c r="A30" s="76" t="s">
        <v>467</v>
      </c>
      <c r="B30" s="76">
        <v>4</v>
      </c>
    </row>
    <row r="31" spans="1:2" ht="5.0999999999999996" customHeight="1">
      <c r="A31" s="76" t="s">
        <v>490</v>
      </c>
      <c r="B31" s="76">
        <v>3</v>
      </c>
    </row>
    <row r="32" spans="1:2" ht="5.0999999999999996" customHeight="1">
      <c r="A32" s="76" t="s">
        <v>500</v>
      </c>
      <c r="B32" s="76">
        <v>3</v>
      </c>
    </row>
    <row r="33" spans="1:2" ht="5.0999999999999996" customHeight="1">
      <c r="A33" s="76" t="s">
        <v>515</v>
      </c>
      <c r="B33" s="76">
        <v>3</v>
      </c>
    </row>
    <row r="34" spans="1:2" ht="5.0999999999999996" customHeight="1">
      <c r="A34" s="76" t="s">
        <v>513</v>
      </c>
      <c r="B34" s="76">
        <v>2</v>
      </c>
    </row>
    <row r="35" spans="1:2" ht="5.0999999999999996" customHeight="1">
      <c r="A35" s="76" t="s">
        <v>462</v>
      </c>
      <c r="B35" s="76">
        <v>2</v>
      </c>
    </row>
    <row r="36" spans="1:2" ht="5.0999999999999996" customHeight="1">
      <c r="A36" s="76" t="s">
        <v>475</v>
      </c>
      <c r="B36" s="76">
        <v>2</v>
      </c>
    </row>
    <row r="37" spans="1:2" ht="5.0999999999999996" customHeight="1">
      <c r="A37" s="76" t="s">
        <v>506</v>
      </c>
      <c r="B37" s="76">
        <v>2</v>
      </c>
    </row>
    <row r="38" spans="1:2" ht="5.0999999999999996" customHeight="1">
      <c r="A38" s="76" t="s">
        <v>488</v>
      </c>
      <c r="B38" s="76">
        <v>2</v>
      </c>
    </row>
    <row r="39" spans="1:2" ht="5.0999999999999996" customHeight="1">
      <c r="A39" s="76" t="s">
        <v>501</v>
      </c>
      <c r="B39" s="76">
        <v>2</v>
      </c>
    </row>
    <row r="40" spans="1:2" ht="5.0999999999999996" customHeight="1">
      <c r="A40" s="76" t="s">
        <v>494</v>
      </c>
      <c r="B40" s="76">
        <v>2</v>
      </c>
    </row>
    <row r="41" spans="1:2" ht="5.0999999999999996" customHeight="1">
      <c r="A41" s="76" t="s">
        <v>514</v>
      </c>
      <c r="B41" s="76">
        <v>1</v>
      </c>
    </row>
    <row r="42" spans="1:2" ht="5.0999999999999996" customHeight="1">
      <c r="A42" s="76" t="s">
        <v>504</v>
      </c>
      <c r="B42" s="76">
        <v>1</v>
      </c>
    </row>
    <row r="43" spans="1:2" ht="5.0999999999999996" customHeight="1">
      <c r="A43" s="76" t="s">
        <v>470</v>
      </c>
      <c r="B43" s="76">
        <v>1</v>
      </c>
    </row>
    <row r="44" spans="1:2" ht="5.0999999999999996" customHeight="1">
      <c r="A44" s="76" t="s">
        <v>492</v>
      </c>
      <c r="B44" s="76">
        <v>1</v>
      </c>
    </row>
    <row r="45" spans="1:2" ht="5.0999999999999996" customHeight="1">
      <c r="A45" s="76" t="s">
        <v>496</v>
      </c>
      <c r="B45" s="76">
        <v>1</v>
      </c>
    </row>
    <row r="46" spans="1:2" ht="5.0999999999999996" customHeight="1">
      <c r="A46" s="76" t="s">
        <v>498</v>
      </c>
      <c r="B46" s="76">
        <v>1</v>
      </c>
    </row>
    <row r="47" spans="1:2" ht="5.0999999999999996" customHeight="1">
      <c r="A47" s="76" t="s">
        <v>464</v>
      </c>
      <c r="B47" s="76">
        <v>1</v>
      </c>
    </row>
    <row r="48" spans="1:2" ht="5.0999999999999996" customHeight="1">
      <c r="A48" s="76" t="s">
        <v>510</v>
      </c>
      <c r="B48" s="76">
        <v>1</v>
      </c>
    </row>
    <row r="49" spans="1:2" ht="5.0999999999999996" customHeight="1">
      <c r="A49" s="76" t="s">
        <v>486</v>
      </c>
      <c r="B49" s="76">
        <v>1</v>
      </c>
    </row>
    <row r="50" spans="1:2" ht="5.0999999999999996" customHeight="1">
      <c r="A50" s="76" t="s">
        <v>505</v>
      </c>
      <c r="B50" s="76">
        <v>1</v>
      </c>
    </row>
    <row r="51" spans="1:2" ht="5.0999999999999996" customHeight="1">
      <c r="A51" s="76" t="s">
        <v>491</v>
      </c>
      <c r="B51" s="76">
        <v>1</v>
      </c>
    </row>
    <row r="52" spans="1:2" ht="5.0999999999999996" customHeight="1">
      <c r="A52" s="76" t="s">
        <v>482</v>
      </c>
      <c r="B52" s="76">
        <v>1</v>
      </c>
    </row>
    <row r="53" spans="1:2" ht="5.0999999999999996" customHeight="1">
      <c r="A53" s="76" t="s">
        <v>484</v>
      </c>
      <c r="B53" s="76">
        <v>1</v>
      </c>
    </row>
    <row r="54" spans="1:2" ht="5.0999999999999996" customHeight="1">
      <c r="A54" s="76" t="s">
        <v>512</v>
      </c>
      <c r="B54" s="76">
        <v>1</v>
      </c>
    </row>
    <row r="55" spans="1:2" ht="5.0999999999999996" customHeight="1">
      <c r="A55" s="76" t="s">
        <v>497</v>
      </c>
      <c r="B55" s="76">
        <v>1</v>
      </c>
    </row>
    <row r="56" spans="1:2" ht="5.0999999999999996" customHeight="1">
      <c r="A56" s="76" t="s">
        <v>489</v>
      </c>
      <c r="B56" s="76">
        <v>1</v>
      </c>
    </row>
    <row r="57" spans="1:2" ht="5.0999999999999996" customHeight="1">
      <c r="A57" s="76" t="s">
        <v>495</v>
      </c>
      <c r="B57" s="76">
        <v>1</v>
      </c>
    </row>
    <row r="58" spans="1:2" ht="5.0999999999999996" customHeight="1">
      <c r="A58" s="76" t="s">
        <v>465</v>
      </c>
      <c r="B58" s="76">
        <v>1</v>
      </c>
    </row>
    <row r="59" spans="1:2" ht="5.0999999999999996" customHeight="1">
      <c r="A59" s="76" t="s">
        <v>469</v>
      </c>
      <c r="B59" s="76">
        <v>1</v>
      </c>
    </row>
    <row r="60" spans="1:2" ht="5.0999999999999996" customHeight="1">
      <c r="A60" s="76" t="s">
        <v>511</v>
      </c>
      <c r="B60" s="76">
        <v>1</v>
      </c>
    </row>
    <row r="61" spans="1:2" ht="5.0999999999999996" customHeight="1">
      <c r="A61" s="76" t="s">
        <v>481</v>
      </c>
      <c r="B61" s="76">
        <v>1</v>
      </c>
    </row>
    <row r="62" spans="1:2" ht="5.0999999999999996" customHeight="1">
      <c r="A62" s="76" t="s">
        <v>90</v>
      </c>
      <c r="B62" s="77"/>
    </row>
    <row r="63" spans="1:2" ht="5.0999999999999996" customHeight="1">
      <c r="A63" s="55"/>
    </row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7" t="s">
        <v>280</v>
      </c>
    </row>
    <row r="96" spans="1:1" ht="8.1" customHeight="1">
      <c r="A96" s="97" t="s">
        <v>268</v>
      </c>
    </row>
    <row r="97" spans="1:1" ht="8.1" customHeight="1">
      <c r="A97" s="97" t="s">
        <v>269</v>
      </c>
    </row>
  </sheetData>
  <mergeCells count="4">
    <mergeCell ref="K8:K10"/>
    <mergeCell ref="J8:J10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F4C54-EB29-483A-B726-ADAAA3E90B74}">
  <dimension ref="A1:Q66"/>
  <sheetViews>
    <sheetView view="pageBreakPreview" zoomScale="70" zoomScaleNormal="100" zoomScaleSheetLayoutView="70" workbookViewId="0">
      <selection activeCell="A5" sqref="A5:A7"/>
    </sheetView>
  </sheetViews>
  <sheetFormatPr baseColWidth="10" defaultRowHeight="15"/>
  <cols>
    <col min="1" max="1" width="57.855468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50" t="s">
        <v>521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</row>
    <row r="3" spans="1:17" ht="20.100000000000001" customHeight="1">
      <c r="A3" s="550" t="str">
        <f>UPPER(CONCATENATE("Diciembre 2023"))</f>
        <v>DICIEMBRE 2023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</row>
    <row r="4" spans="1:17">
      <c r="A4" s="55"/>
    </row>
    <row r="5" spans="1:17">
      <c r="A5" s="639" t="s">
        <v>284</v>
      </c>
      <c r="B5" s="554"/>
      <c r="C5" s="548" t="s">
        <v>273</v>
      </c>
      <c r="D5" s="548"/>
      <c r="E5" s="548"/>
      <c r="F5" s="548"/>
      <c r="G5" s="548"/>
      <c r="H5" s="548"/>
      <c r="I5" s="81"/>
      <c r="J5" s="548" t="s">
        <v>274</v>
      </c>
      <c r="K5" s="548"/>
      <c r="L5" s="548"/>
      <c r="M5" s="548"/>
      <c r="N5" s="548"/>
      <c r="O5" s="548"/>
      <c r="P5" s="642"/>
      <c r="Q5" s="643" t="s">
        <v>90</v>
      </c>
    </row>
    <row r="6" spans="1:17" ht="15" customHeight="1">
      <c r="A6" s="640"/>
      <c r="B6" s="554"/>
      <c r="C6" s="548" t="s">
        <v>282</v>
      </c>
      <c r="D6" s="548"/>
      <c r="E6" s="548" t="s">
        <v>283</v>
      </c>
      <c r="F6" s="548"/>
      <c r="G6" s="548" t="s">
        <v>195</v>
      </c>
      <c r="H6" s="548" t="s">
        <v>275</v>
      </c>
      <c r="I6" s="81"/>
      <c r="J6" s="548" t="s">
        <v>282</v>
      </c>
      <c r="K6" s="548"/>
      <c r="L6" s="548" t="s">
        <v>283</v>
      </c>
      <c r="M6" s="548"/>
      <c r="N6" s="548" t="s">
        <v>195</v>
      </c>
      <c r="O6" s="548" t="s">
        <v>275</v>
      </c>
      <c r="P6" s="642"/>
      <c r="Q6" s="644"/>
    </row>
    <row r="7" spans="1:17">
      <c r="A7" s="641"/>
      <c r="B7" s="554"/>
      <c r="C7" s="90" t="s">
        <v>276</v>
      </c>
      <c r="D7" s="90" t="s">
        <v>277</v>
      </c>
      <c r="E7" s="90" t="s">
        <v>276</v>
      </c>
      <c r="F7" s="90" t="s">
        <v>277</v>
      </c>
      <c r="G7" s="548"/>
      <c r="H7" s="548"/>
      <c r="I7" s="81"/>
      <c r="J7" s="90" t="s">
        <v>276</v>
      </c>
      <c r="K7" s="90" t="s">
        <v>277</v>
      </c>
      <c r="L7" s="90" t="s">
        <v>276</v>
      </c>
      <c r="M7" s="90" t="s">
        <v>277</v>
      </c>
      <c r="N7" s="548"/>
      <c r="O7" s="548"/>
      <c r="P7" s="642"/>
      <c r="Q7" s="64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99" t="s">
        <v>55</v>
      </c>
      <c r="B9" s="145"/>
      <c r="C9" s="147">
        <v>4</v>
      </c>
      <c r="D9" s="147">
        <v>1</v>
      </c>
      <c r="E9" s="147">
        <v>15</v>
      </c>
      <c r="F9" s="147">
        <v>1</v>
      </c>
      <c r="G9" s="61">
        <v>21</v>
      </c>
      <c r="H9" s="61">
        <v>62</v>
      </c>
      <c r="I9" s="145"/>
      <c r="J9" s="147">
        <v>11</v>
      </c>
      <c r="K9" s="147"/>
      <c r="L9" s="147">
        <v>2</v>
      </c>
      <c r="M9" s="147"/>
      <c r="N9" s="61">
        <v>13</v>
      </c>
      <c r="O9" s="61">
        <v>38</v>
      </c>
      <c r="P9" s="145"/>
      <c r="Q9" s="61">
        <v>34</v>
      </c>
    </row>
    <row r="10" spans="1:17" ht="15.75">
      <c r="A10" s="99" t="s">
        <v>56</v>
      </c>
      <c r="B10" s="145"/>
      <c r="C10" s="147">
        <v>123</v>
      </c>
      <c r="D10" s="147">
        <v>15</v>
      </c>
      <c r="E10" s="147">
        <v>151</v>
      </c>
      <c r="F10" s="147">
        <v>5</v>
      </c>
      <c r="G10" s="61">
        <v>294</v>
      </c>
      <c r="H10" s="61">
        <v>63</v>
      </c>
      <c r="I10" s="145"/>
      <c r="J10" s="147">
        <v>114</v>
      </c>
      <c r="K10" s="147">
        <v>16</v>
      </c>
      <c r="L10" s="147">
        <v>31</v>
      </c>
      <c r="M10" s="147">
        <v>13</v>
      </c>
      <c r="N10" s="61">
        <v>174</v>
      </c>
      <c r="O10" s="61">
        <v>37</v>
      </c>
      <c r="P10" s="145"/>
      <c r="Q10" s="61">
        <v>468</v>
      </c>
    </row>
    <row r="11" spans="1:17" ht="15.75">
      <c r="A11" s="99" t="s">
        <v>57</v>
      </c>
      <c r="B11" s="145"/>
      <c r="C11" s="147">
        <v>1</v>
      </c>
      <c r="D11" s="147"/>
      <c r="E11" s="147">
        <v>5</v>
      </c>
      <c r="F11" s="147"/>
      <c r="G11" s="61">
        <v>6</v>
      </c>
      <c r="H11" s="61">
        <v>50</v>
      </c>
      <c r="I11" s="145"/>
      <c r="J11" s="147">
        <v>5</v>
      </c>
      <c r="K11" s="147"/>
      <c r="L11" s="147">
        <v>1</v>
      </c>
      <c r="M11" s="147"/>
      <c r="N11" s="61">
        <v>6</v>
      </c>
      <c r="O11" s="61">
        <v>50</v>
      </c>
      <c r="P11" s="145"/>
      <c r="Q11" s="61">
        <v>12</v>
      </c>
    </row>
    <row r="12" spans="1:17" ht="15.75">
      <c r="A12" s="99" t="s">
        <v>58</v>
      </c>
      <c r="B12" s="145"/>
      <c r="C12" s="147">
        <v>2</v>
      </c>
      <c r="D12" s="147"/>
      <c r="E12" s="147">
        <v>7</v>
      </c>
      <c r="F12" s="147"/>
      <c r="G12" s="61">
        <v>9</v>
      </c>
      <c r="H12" s="61">
        <v>82</v>
      </c>
      <c r="I12" s="145"/>
      <c r="J12" s="147">
        <v>1</v>
      </c>
      <c r="K12" s="147"/>
      <c r="L12" s="147">
        <v>1</v>
      </c>
      <c r="M12" s="147"/>
      <c r="N12" s="61">
        <v>2</v>
      </c>
      <c r="O12" s="61">
        <v>18</v>
      </c>
      <c r="P12" s="145"/>
      <c r="Q12" s="61">
        <v>11</v>
      </c>
    </row>
    <row r="13" spans="1:17" ht="15.75">
      <c r="A13" s="99" t="s">
        <v>61</v>
      </c>
      <c r="B13" s="145"/>
      <c r="C13" s="147">
        <v>135</v>
      </c>
      <c r="D13" s="147">
        <v>13</v>
      </c>
      <c r="E13" s="147">
        <v>203</v>
      </c>
      <c r="F13" s="147">
        <v>7</v>
      </c>
      <c r="G13" s="61">
        <v>358</v>
      </c>
      <c r="H13" s="61">
        <v>90</v>
      </c>
      <c r="I13" s="145"/>
      <c r="J13" s="147">
        <v>15</v>
      </c>
      <c r="K13" s="147"/>
      <c r="L13" s="147">
        <v>24</v>
      </c>
      <c r="M13" s="147"/>
      <c r="N13" s="61">
        <v>39</v>
      </c>
      <c r="O13" s="61">
        <v>10</v>
      </c>
      <c r="P13" s="145"/>
      <c r="Q13" s="61">
        <v>397</v>
      </c>
    </row>
    <row r="14" spans="1:17" ht="15.75">
      <c r="A14" s="99" t="s">
        <v>62</v>
      </c>
      <c r="B14" s="145"/>
      <c r="C14" s="147">
        <v>89</v>
      </c>
      <c r="D14" s="147">
        <v>10</v>
      </c>
      <c r="E14" s="147">
        <v>62</v>
      </c>
      <c r="F14" s="147">
        <v>7</v>
      </c>
      <c r="G14" s="61">
        <v>168</v>
      </c>
      <c r="H14" s="61">
        <v>97</v>
      </c>
      <c r="I14" s="145"/>
      <c r="J14" s="147">
        <v>3</v>
      </c>
      <c r="K14" s="147"/>
      <c r="L14" s="147">
        <v>1</v>
      </c>
      <c r="M14" s="147">
        <v>1</v>
      </c>
      <c r="N14" s="61">
        <v>5</v>
      </c>
      <c r="O14" s="61">
        <v>3</v>
      </c>
      <c r="P14" s="145"/>
      <c r="Q14" s="61">
        <v>173</v>
      </c>
    </row>
    <row r="15" spans="1:17" ht="15.75">
      <c r="A15" s="99" t="s">
        <v>63</v>
      </c>
      <c r="B15" s="145"/>
      <c r="C15" s="147">
        <v>93</v>
      </c>
      <c r="D15" s="147">
        <v>12</v>
      </c>
      <c r="E15" s="147">
        <v>85</v>
      </c>
      <c r="F15" s="147">
        <v>12</v>
      </c>
      <c r="G15" s="61">
        <v>202</v>
      </c>
      <c r="H15" s="61">
        <v>74</v>
      </c>
      <c r="I15" s="145"/>
      <c r="J15" s="147">
        <v>17</v>
      </c>
      <c r="K15" s="147">
        <v>8</v>
      </c>
      <c r="L15" s="147">
        <v>34</v>
      </c>
      <c r="M15" s="147">
        <v>12</v>
      </c>
      <c r="N15" s="61">
        <v>71</v>
      </c>
      <c r="O15" s="61">
        <v>26</v>
      </c>
      <c r="P15" s="145"/>
      <c r="Q15" s="61">
        <v>273</v>
      </c>
    </row>
    <row r="16" spans="1:17" ht="15.75">
      <c r="A16" s="99" t="s">
        <v>59</v>
      </c>
      <c r="B16" s="145"/>
      <c r="C16" s="147">
        <v>34</v>
      </c>
      <c r="D16" s="147">
        <v>3</v>
      </c>
      <c r="E16" s="147">
        <v>36</v>
      </c>
      <c r="F16" s="147">
        <v>2</v>
      </c>
      <c r="G16" s="61">
        <v>75</v>
      </c>
      <c r="H16" s="61">
        <v>100</v>
      </c>
      <c r="I16" s="145"/>
      <c r="J16" s="147"/>
      <c r="K16" s="147"/>
      <c r="L16" s="147"/>
      <c r="M16" s="147"/>
      <c r="N16" s="61">
        <v>0</v>
      </c>
      <c r="O16" s="61">
        <v>0</v>
      </c>
      <c r="P16" s="145"/>
      <c r="Q16" s="61">
        <v>75</v>
      </c>
    </row>
    <row r="17" spans="1:17" ht="15.75">
      <c r="A17" s="99" t="s">
        <v>60</v>
      </c>
      <c r="B17" s="145"/>
      <c r="C17" s="147">
        <v>3</v>
      </c>
      <c r="D17" s="147">
        <v>1</v>
      </c>
      <c r="E17" s="147">
        <v>5</v>
      </c>
      <c r="F17" s="147"/>
      <c r="G17" s="61">
        <v>9</v>
      </c>
      <c r="H17" s="61">
        <v>56</v>
      </c>
      <c r="I17" s="145"/>
      <c r="J17" s="147">
        <v>4</v>
      </c>
      <c r="K17" s="147"/>
      <c r="L17" s="147">
        <v>3</v>
      </c>
      <c r="M17" s="147"/>
      <c r="N17" s="61">
        <v>7</v>
      </c>
      <c r="O17" s="61">
        <v>44</v>
      </c>
      <c r="P17" s="145"/>
      <c r="Q17" s="61">
        <v>16</v>
      </c>
    </row>
    <row r="18" spans="1:17" ht="15.75">
      <c r="A18" s="99" t="s">
        <v>64</v>
      </c>
      <c r="B18" s="145"/>
      <c r="C18" s="147">
        <v>7</v>
      </c>
      <c r="D18" s="147">
        <v>1</v>
      </c>
      <c r="E18" s="147">
        <v>12</v>
      </c>
      <c r="F18" s="147">
        <v>2</v>
      </c>
      <c r="G18" s="61">
        <v>22</v>
      </c>
      <c r="H18" s="61">
        <v>100</v>
      </c>
      <c r="I18" s="145"/>
      <c r="J18" s="147"/>
      <c r="K18" s="147"/>
      <c r="L18" s="147"/>
      <c r="M18" s="147"/>
      <c r="N18" s="61">
        <v>0</v>
      </c>
      <c r="O18" s="61">
        <v>0</v>
      </c>
      <c r="P18" s="145"/>
      <c r="Q18" s="61">
        <v>22</v>
      </c>
    </row>
    <row r="19" spans="1:17" ht="15.75">
      <c r="A19" s="99" t="s">
        <v>69</v>
      </c>
      <c r="B19" s="145"/>
      <c r="C19" s="147">
        <v>57</v>
      </c>
      <c r="D19" s="147">
        <v>9</v>
      </c>
      <c r="E19" s="147">
        <v>108</v>
      </c>
      <c r="F19" s="147">
        <v>6</v>
      </c>
      <c r="G19" s="61">
        <v>180</v>
      </c>
      <c r="H19" s="61">
        <v>92</v>
      </c>
      <c r="I19" s="145"/>
      <c r="J19" s="147">
        <v>4</v>
      </c>
      <c r="K19" s="147">
        <v>2</v>
      </c>
      <c r="L19" s="147">
        <v>8</v>
      </c>
      <c r="M19" s="147">
        <v>1</v>
      </c>
      <c r="N19" s="61">
        <v>15</v>
      </c>
      <c r="O19" s="61">
        <v>8</v>
      </c>
      <c r="P19" s="145"/>
      <c r="Q19" s="61">
        <v>195</v>
      </c>
    </row>
    <row r="20" spans="1:17" ht="15.75">
      <c r="A20" s="99" t="s">
        <v>65</v>
      </c>
      <c r="B20" s="145"/>
      <c r="C20" s="147">
        <v>22</v>
      </c>
      <c r="D20" s="147">
        <v>1</v>
      </c>
      <c r="E20" s="147">
        <v>17</v>
      </c>
      <c r="F20" s="147">
        <v>1</v>
      </c>
      <c r="G20" s="61">
        <v>41</v>
      </c>
      <c r="H20" s="61">
        <v>91</v>
      </c>
      <c r="I20" s="145"/>
      <c r="J20" s="147">
        <v>1</v>
      </c>
      <c r="K20" s="147"/>
      <c r="L20" s="147">
        <v>3</v>
      </c>
      <c r="M20" s="147"/>
      <c r="N20" s="61">
        <v>4</v>
      </c>
      <c r="O20" s="61">
        <v>9</v>
      </c>
      <c r="P20" s="145"/>
      <c r="Q20" s="61">
        <v>45</v>
      </c>
    </row>
    <row r="21" spans="1:17" ht="15.75">
      <c r="A21" s="99" t="s">
        <v>66</v>
      </c>
      <c r="B21" s="145"/>
      <c r="C21" s="147">
        <v>4</v>
      </c>
      <c r="D21" s="147">
        <v>2</v>
      </c>
      <c r="E21" s="147">
        <v>1</v>
      </c>
      <c r="F21" s="147"/>
      <c r="G21" s="61">
        <v>7</v>
      </c>
      <c r="H21" s="61">
        <v>21</v>
      </c>
      <c r="I21" s="145"/>
      <c r="J21" s="147">
        <v>16</v>
      </c>
      <c r="K21" s="147"/>
      <c r="L21" s="147">
        <v>11</v>
      </c>
      <c r="M21" s="147"/>
      <c r="N21" s="61">
        <v>27</v>
      </c>
      <c r="O21" s="61">
        <v>79</v>
      </c>
      <c r="P21" s="145"/>
      <c r="Q21" s="61">
        <v>34</v>
      </c>
    </row>
    <row r="22" spans="1:17" ht="15.75">
      <c r="A22" s="99" t="s">
        <v>67</v>
      </c>
      <c r="B22" s="145"/>
      <c r="C22" s="147">
        <v>6</v>
      </c>
      <c r="D22" s="147">
        <v>1</v>
      </c>
      <c r="E22" s="147">
        <v>20</v>
      </c>
      <c r="F22" s="147">
        <v>1</v>
      </c>
      <c r="G22" s="61">
        <v>28</v>
      </c>
      <c r="H22" s="61">
        <v>97</v>
      </c>
      <c r="I22" s="145"/>
      <c r="J22" s="147">
        <v>1</v>
      </c>
      <c r="K22" s="147"/>
      <c r="L22" s="147"/>
      <c r="M22" s="147"/>
      <c r="N22" s="61">
        <v>1</v>
      </c>
      <c r="O22" s="61">
        <v>3</v>
      </c>
      <c r="P22" s="145"/>
      <c r="Q22" s="61">
        <v>29</v>
      </c>
    </row>
    <row r="23" spans="1:17" ht="15.75">
      <c r="A23" s="99" t="s">
        <v>68</v>
      </c>
      <c r="B23" s="145"/>
      <c r="C23" s="147">
        <v>39</v>
      </c>
      <c r="D23" s="147">
        <v>6</v>
      </c>
      <c r="E23" s="147">
        <v>35</v>
      </c>
      <c r="F23" s="147">
        <v>2</v>
      </c>
      <c r="G23" s="61">
        <v>82</v>
      </c>
      <c r="H23" s="61">
        <v>69</v>
      </c>
      <c r="I23" s="145"/>
      <c r="J23" s="147">
        <v>17</v>
      </c>
      <c r="K23" s="147">
        <v>1</v>
      </c>
      <c r="L23" s="147">
        <v>19</v>
      </c>
      <c r="M23" s="147"/>
      <c r="N23" s="61">
        <v>37</v>
      </c>
      <c r="O23" s="61">
        <v>31</v>
      </c>
      <c r="P23" s="145"/>
      <c r="Q23" s="61">
        <v>119</v>
      </c>
    </row>
    <row r="24" spans="1:17" ht="15.75">
      <c r="A24" s="99" t="s">
        <v>70</v>
      </c>
      <c r="B24" s="145"/>
      <c r="C24" s="147">
        <v>18</v>
      </c>
      <c r="D24" s="147">
        <v>1</v>
      </c>
      <c r="E24" s="147">
        <v>12</v>
      </c>
      <c r="F24" s="147"/>
      <c r="G24" s="61">
        <v>31</v>
      </c>
      <c r="H24" s="61">
        <v>44</v>
      </c>
      <c r="I24" s="145"/>
      <c r="J24" s="147">
        <v>27</v>
      </c>
      <c r="K24" s="147">
        <v>1</v>
      </c>
      <c r="L24" s="147">
        <v>10</v>
      </c>
      <c r="M24" s="147">
        <v>1</v>
      </c>
      <c r="N24" s="61">
        <v>39</v>
      </c>
      <c r="O24" s="61">
        <v>56</v>
      </c>
      <c r="P24" s="145"/>
      <c r="Q24" s="61">
        <v>70</v>
      </c>
    </row>
    <row r="25" spans="1:17" ht="15.75">
      <c r="A25" s="99" t="s">
        <v>71</v>
      </c>
      <c r="B25" s="145"/>
      <c r="C25" s="147">
        <v>4</v>
      </c>
      <c r="D25" s="147"/>
      <c r="E25" s="147">
        <v>10</v>
      </c>
      <c r="F25" s="147"/>
      <c r="G25" s="61">
        <v>14</v>
      </c>
      <c r="H25" s="61">
        <v>93</v>
      </c>
      <c r="I25" s="145"/>
      <c r="J25" s="147"/>
      <c r="K25" s="147"/>
      <c r="L25" s="147">
        <v>1</v>
      </c>
      <c r="M25" s="147"/>
      <c r="N25" s="61">
        <v>1</v>
      </c>
      <c r="O25" s="61">
        <v>7</v>
      </c>
      <c r="P25" s="145"/>
      <c r="Q25" s="61">
        <v>15</v>
      </c>
    </row>
    <row r="26" spans="1:17" ht="15.75">
      <c r="A26" s="99" t="s">
        <v>72</v>
      </c>
      <c r="B26" s="145"/>
      <c r="C26" s="147">
        <v>6</v>
      </c>
      <c r="D26" s="147">
        <v>1</v>
      </c>
      <c r="E26" s="147">
        <v>5</v>
      </c>
      <c r="F26" s="147"/>
      <c r="G26" s="61">
        <v>12</v>
      </c>
      <c r="H26" s="61">
        <v>92</v>
      </c>
      <c r="I26" s="145"/>
      <c r="J26" s="147"/>
      <c r="K26" s="147"/>
      <c r="L26" s="147">
        <v>1</v>
      </c>
      <c r="M26" s="147"/>
      <c r="N26" s="61">
        <v>1</v>
      </c>
      <c r="O26" s="61">
        <v>8</v>
      </c>
      <c r="P26" s="145"/>
      <c r="Q26" s="61">
        <v>13</v>
      </c>
    </row>
    <row r="27" spans="1:17" ht="15.75">
      <c r="A27" s="99" t="s">
        <v>73</v>
      </c>
      <c r="B27" s="145"/>
      <c r="C27" s="147">
        <v>91</v>
      </c>
      <c r="D27" s="147">
        <v>3</v>
      </c>
      <c r="E27" s="147">
        <v>92</v>
      </c>
      <c r="F27" s="147">
        <v>4</v>
      </c>
      <c r="G27" s="61">
        <v>190</v>
      </c>
      <c r="H27" s="61">
        <v>91</v>
      </c>
      <c r="I27" s="145"/>
      <c r="J27" s="147">
        <v>8</v>
      </c>
      <c r="K27" s="147">
        <v>1</v>
      </c>
      <c r="L27" s="147">
        <v>9</v>
      </c>
      <c r="M27" s="147">
        <v>1</v>
      </c>
      <c r="N27" s="61">
        <v>19</v>
      </c>
      <c r="O27" s="61">
        <v>9</v>
      </c>
      <c r="P27" s="145"/>
      <c r="Q27" s="61">
        <v>209</v>
      </c>
    </row>
    <row r="28" spans="1:17" ht="15.75">
      <c r="A28" s="99" t="s">
        <v>74</v>
      </c>
      <c r="B28" s="145"/>
      <c r="C28" s="147">
        <v>13</v>
      </c>
      <c r="D28" s="147">
        <v>1</v>
      </c>
      <c r="E28" s="147">
        <v>9</v>
      </c>
      <c r="F28" s="147"/>
      <c r="G28" s="61">
        <v>23</v>
      </c>
      <c r="H28" s="61">
        <v>100</v>
      </c>
      <c r="I28" s="145"/>
      <c r="J28" s="147"/>
      <c r="K28" s="147"/>
      <c r="L28" s="147"/>
      <c r="M28" s="147"/>
      <c r="N28" s="61">
        <v>0</v>
      </c>
      <c r="O28" s="61">
        <v>0</v>
      </c>
      <c r="P28" s="145"/>
      <c r="Q28" s="61">
        <v>23</v>
      </c>
    </row>
    <row r="29" spans="1:17" ht="15.75">
      <c r="A29" s="99" t="s">
        <v>75</v>
      </c>
      <c r="B29" s="145"/>
      <c r="C29" s="147">
        <v>23</v>
      </c>
      <c r="D29" s="147">
        <v>2</v>
      </c>
      <c r="E29" s="147">
        <v>6</v>
      </c>
      <c r="F29" s="147">
        <v>1</v>
      </c>
      <c r="G29" s="61">
        <v>32</v>
      </c>
      <c r="H29" s="61">
        <v>91</v>
      </c>
      <c r="I29" s="145"/>
      <c r="J29" s="147"/>
      <c r="K29" s="147">
        <v>1</v>
      </c>
      <c r="L29" s="147">
        <v>2</v>
      </c>
      <c r="M29" s="147"/>
      <c r="N29" s="61">
        <v>3</v>
      </c>
      <c r="O29" s="61">
        <v>9</v>
      </c>
      <c r="P29" s="145"/>
      <c r="Q29" s="61">
        <v>35</v>
      </c>
    </row>
    <row r="30" spans="1:17" ht="15.75">
      <c r="A30" s="99" t="s">
        <v>76</v>
      </c>
      <c r="B30" s="145"/>
      <c r="C30" s="147">
        <v>9</v>
      </c>
      <c r="D30" s="147">
        <v>1</v>
      </c>
      <c r="E30" s="147">
        <v>23</v>
      </c>
      <c r="F30" s="147"/>
      <c r="G30" s="61">
        <v>33</v>
      </c>
      <c r="H30" s="61">
        <v>92</v>
      </c>
      <c r="I30" s="145"/>
      <c r="J30" s="147"/>
      <c r="K30" s="147"/>
      <c r="L30" s="147">
        <v>3</v>
      </c>
      <c r="M30" s="147"/>
      <c r="N30" s="61">
        <v>3</v>
      </c>
      <c r="O30" s="61">
        <v>8</v>
      </c>
      <c r="P30" s="145"/>
      <c r="Q30" s="61">
        <v>36</v>
      </c>
    </row>
    <row r="31" spans="1:17" ht="15.75">
      <c r="A31" s="99" t="s">
        <v>77</v>
      </c>
      <c r="B31" s="145"/>
      <c r="C31" s="147">
        <v>54</v>
      </c>
      <c r="D31" s="147">
        <v>6</v>
      </c>
      <c r="E31" s="147">
        <v>18</v>
      </c>
      <c r="F31" s="147">
        <v>1</v>
      </c>
      <c r="G31" s="61">
        <v>79</v>
      </c>
      <c r="H31" s="61">
        <v>77</v>
      </c>
      <c r="I31" s="145"/>
      <c r="J31" s="147">
        <v>7</v>
      </c>
      <c r="K31" s="147"/>
      <c r="L31" s="147">
        <v>14</v>
      </c>
      <c r="M31" s="147">
        <v>2</v>
      </c>
      <c r="N31" s="61">
        <v>23</v>
      </c>
      <c r="O31" s="61">
        <v>23</v>
      </c>
      <c r="P31" s="145"/>
      <c r="Q31" s="61">
        <v>102</v>
      </c>
    </row>
    <row r="32" spans="1:17" ht="15.75">
      <c r="A32" s="99" t="s">
        <v>78</v>
      </c>
      <c r="B32" s="145"/>
      <c r="C32" s="147">
        <v>11</v>
      </c>
      <c r="D32" s="147">
        <v>2</v>
      </c>
      <c r="E32" s="147">
        <v>8</v>
      </c>
      <c r="F32" s="147">
        <v>2</v>
      </c>
      <c r="G32" s="61">
        <v>23</v>
      </c>
      <c r="H32" s="61">
        <v>96</v>
      </c>
      <c r="I32" s="145"/>
      <c r="J32" s="147">
        <v>1</v>
      </c>
      <c r="K32" s="147"/>
      <c r="L32" s="147"/>
      <c r="M32" s="147"/>
      <c r="N32" s="61">
        <v>1</v>
      </c>
      <c r="O32" s="61">
        <v>4</v>
      </c>
      <c r="P32" s="145"/>
      <c r="Q32" s="61">
        <v>24</v>
      </c>
    </row>
    <row r="33" spans="1:17" ht="15.75">
      <c r="A33" s="99" t="s">
        <v>79</v>
      </c>
      <c r="B33" s="145"/>
      <c r="C33" s="147">
        <v>4</v>
      </c>
      <c r="D33" s="147"/>
      <c r="E33" s="147">
        <v>5</v>
      </c>
      <c r="F33" s="147">
        <v>1</v>
      </c>
      <c r="G33" s="61">
        <v>10</v>
      </c>
      <c r="H33" s="61">
        <v>53</v>
      </c>
      <c r="I33" s="145"/>
      <c r="J33" s="147">
        <v>5</v>
      </c>
      <c r="K33" s="147"/>
      <c r="L33" s="147">
        <v>3</v>
      </c>
      <c r="M33" s="147">
        <v>1</v>
      </c>
      <c r="N33" s="61">
        <v>9</v>
      </c>
      <c r="O33" s="61">
        <v>47</v>
      </c>
      <c r="P33" s="145"/>
      <c r="Q33" s="61">
        <v>19</v>
      </c>
    </row>
    <row r="34" spans="1:17" ht="15.75">
      <c r="A34" s="99" t="s">
        <v>80</v>
      </c>
      <c r="B34" s="145"/>
      <c r="C34" s="147">
        <v>38</v>
      </c>
      <c r="D34" s="147">
        <v>7</v>
      </c>
      <c r="E34" s="147">
        <v>67</v>
      </c>
      <c r="F34" s="147">
        <v>6</v>
      </c>
      <c r="G34" s="61">
        <v>118</v>
      </c>
      <c r="H34" s="61">
        <v>92</v>
      </c>
      <c r="I34" s="145"/>
      <c r="J34" s="147">
        <v>2</v>
      </c>
      <c r="K34" s="147">
        <v>1</v>
      </c>
      <c r="L34" s="147">
        <v>2</v>
      </c>
      <c r="M34" s="147">
        <v>5</v>
      </c>
      <c r="N34" s="61">
        <v>10</v>
      </c>
      <c r="O34" s="61">
        <v>8</v>
      </c>
      <c r="P34" s="145"/>
      <c r="Q34" s="61">
        <v>128</v>
      </c>
    </row>
    <row r="35" spans="1:17" ht="15.75">
      <c r="A35" s="99" t="s">
        <v>81</v>
      </c>
      <c r="B35" s="145"/>
      <c r="C35" s="147">
        <v>9</v>
      </c>
      <c r="D35" s="147">
        <v>4</v>
      </c>
      <c r="E35" s="147">
        <v>28</v>
      </c>
      <c r="F35" s="147"/>
      <c r="G35" s="61">
        <v>41</v>
      </c>
      <c r="H35" s="61">
        <v>93</v>
      </c>
      <c r="I35" s="145"/>
      <c r="J35" s="147">
        <v>2</v>
      </c>
      <c r="K35" s="147"/>
      <c r="L35" s="147">
        <v>1</v>
      </c>
      <c r="M35" s="147"/>
      <c r="N35" s="61">
        <v>3</v>
      </c>
      <c r="O35" s="61">
        <v>7</v>
      </c>
      <c r="P35" s="145"/>
      <c r="Q35" s="61">
        <v>44</v>
      </c>
    </row>
    <row r="36" spans="1:17" ht="15.75">
      <c r="A36" s="99" t="s">
        <v>82</v>
      </c>
      <c r="B36" s="145"/>
      <c r="C36" s="147">
        <v>15</v>
      </c>
      <c r="D36" s="147">
        <v>2</v>
      </c>
      <c r="E36" s="147">
        <v>57</v>
      </c>
      <c r="F36" s="147">
        <v>3</v>
      </c>
      <c r="G36" s="61">
        <v>77</v>
      </c>
      <c r="H36" s="61">
        <v>75</v>
      </c>
      <c r="I36" s="145"/>
      <c r="J36" s="147">
        <v>6</v>
      </c>
      <c r="K36" s="147"/>
      <c r="L36" s="147">
        <v>18</v>
      </c>
      <c r="M36" s="147">
        <v>1</v>
      </c>
      <c r="N36" s="61">
        <v>25</v>
      </c>
      <c r="O36" s="61">
        <v>25</v>
      </c>
      <c r="P36" s="145"/>
      <c r="Q36" s="61">
        <v>102</v>
      </c>
    </row>
    <row r="37" spans="1:17" ht="15.75">
      <c r="A37" s="99" t="s">
        <v>83</v>
      </c>
      <c r="B37" s="145"/>
      <c r="C37" s="147">
        <v>4</v>
      </c>
      <c r="D37" s="147"/>
      <c r="E37" s="147"/>
      <c r="F37" s="147"/>
      <c r="G37" s="61">
        <v>4</v>
      </c>
      <c r="H37" s="61">
        <v>57</v>
      </c>
      <c r="I37" s="145"/>
      <c r="J37" s="147">
        <v>2</v>
      </c>
      <c r="K37" s="147"/>
      <c r="L37" s="147">
        <v>1</v>
      </c>
      <c r="M37" s="147"/>
      <c r="N37" s="61">
        <v>3</v>
      </c>
      <c r="O37" s="61">
        <v>43</v>
      </c>
      <c r="P37" s="145"/>
      <c r="Q37" s="61">
        <v>7</v>
      </c>
    </row>
    <row r="38" spans="1:17" ht="15.75">
      <c r="A38" s="99" t="s">
        <v>84</v>
      </c>
      <c r="B38" s="145"/>
      <c r="C38" s="147">
        <v>55</v>
      </c>
      <c r="D38" s="147">
        <v>1</v>
      </c>
      <c r="E38" s="147">
        <v>3</v>
      </c>
      <c r="F38" s="147"/>
      <c r="G38" s="61">
        <v>59</v>
      </c>
      <c r="H38" s="61">
        <v>98</v>
      </c>
      <c r="I38" s="145"/>
      <c r="J38" s="147">
        <v>1</v>
      </c>
      <c r="K38" s="147"/>
      <c r="L38" s="147"/>
      <c r="M38" s="147"/>
      <c r="N38" s="61">
        <v>1</v>
      </c>
      <c r="O38" s="61">
        <v>2</v>
      </c>
      <c r="P38" s="145"/>
      <c r="Q38" s="61">
        <v>60</v>
      </c>
    </row>
    <row r="39" spans="1:17" ht="15.75">
      <c r="A39" s="99" t="s">
        <v>85</v>
      </c>
      <c r="B39" s="145"/>
      <c r="C39" s="147">
        <v>7</v>
      </c>
      <c r="D39" s="147"/>
      <c r="E39" s="147">
        <v>8</v>
      </c>
      <c r="F39" s="147">
        <v>1</v>
      </c>
      <c r="G39" s="61">
        <v>16</v>
      </c>
      <c r="H39" s="61">
        <v>84</v>
      </c>
      <c r="I39" s="145"/>
      <c r="J39" s="147"/>
      <c r="K39" s="147"/>
      <c r="L39" s="147">
        <v>3</v>
      </c>
      <c r="M39" s="147"/>
      <c r="N39" s="61">
        <v>3</v>
      </c>
      <c r="O39" s="61">
        <v>16</v>
      </c>
      <c r="P39" s="145"/>
      <c r="Q39" s="61">
        <v>19</v>
      </c>
    </row>
    <row r="40" spans="1:17" ht="15.75">
      <c r="A40" s="99" t="s">
        <v>86</v>
      </c>
      <c r="B40" s="145"/>
      <c r="C40" s="147">
        <v>10</v>
      </c>
      <c r="D40" s="147">
        <v>1</v>
      </c>
      <c r="E40" s="147">
        <v>7</v>
      </c>
      <c r="F40" s="147"/>
      <c r="G40" s="61">
        <v>18</v>
      </c>
      <c r="H40" s="61">
        <v>33</v>
      </c>
      <c r="I40" s="145"/>
      <c r="J40" s="147">
        <v>14</v>
      </c>
      <c r="K40" s="147"/>
      <c r="L40" s="147">
        <v>22</v>
      </c>
      <c r="M40" s="147"/>
      <c r="N40" s="61">
        <v>36</v>
      </c>
      <c r="O40" s="61">
        <v>67</v>
      </c>
      <c r="P40" s="145"/>
      <c r="Q40" s="61">
        <v>54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21" customHeight="1">
      <c r="A42" s="71" t="s">
        <v>195</v>
      </c>
      <c r="B42" s="55"/>
      <c r="C42" s="72">
        <v>990</v>
      </c>
      <c r="D42" s="72">
        <v>107</v>
      </c>
      <c r="E42" s="73">
        <v>1120</v>
      </c>
      <c r="F42" s="72">
        <v>65</v>
      </c>
      <c r="G42" s="73">
        <v>2282</v>
      </c>
      <c r="H42" s="72">
        <v>80</v>
      </c>
      <c r="I42" s="144"/>
      <c r="J42" s="72">
        <v>284</v>
      </c>
      <c r="K42" s="72">
        <v>31</v>
      </c>
      <c r="L42" s="72">
        <v>228</v>
      </c>
      <c r="M42" s="72">
        <v>38</v>
      </c>
      <c r="N42" s="72">
        <v>581</v>
      </c>
      <c r="O42" s="72">
        <v>20</v>
      </c>
      <c r="P42" s="144"/>
      <c r="Q42" s="73">
        <v>2863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99" t="s">
        <v>185</v>
      </c>
      <c r="B44" s="55"/>
      <c r="C44" s="147"/>
      <c r="D44" s="147"/>
      <c r="E44" s="147">
        <v>2</v>
      </c>
      <c r="F44" s="147"/>
      <c r="G44" s="61">
        <v>2</v>
      </c>
      <c r="H44" s="61">
        <v>18</v>
      </c>
      <c r="I44" s="55"/>
      <c r="J44" s="147">
        <v>5</v>
      </c>
      <c r="K44" s="147"/>
      <c r="L44" s="147">
        <v>4</v>
      </c>
      <c r="M44" s="147"/>
      <c r="N44" s="61">
        <v>9</v>
      </c>
      <c r="O44" s="61">
        <v>82</v>
      </c>
      <c r="P44" s="55"/>
      <c r="Q44" s="61">
        <v>11</v>
      </c>
    </row>
    <row r="45" spans="1:17" ht="15.75">
      <c r="A45" s="99" t="s">
        <v>186</v>
      </c>
      <c r="B45" s="55"/>
      <c r="C45" s="147">
        <v>4</v>
      </c>
      <c r="D45" s="147"/>
      <c r="E45" s="147">
        <v>15</v>
      </c>
      <c r="F45" s="147"/>
      <c r="G45" s="61">
        <v>19</v>
      </c>
      <c r="H45" s="61">
        <v>53</v>
      </c>
      <c r="I45" s="55"/>
      <c r="J45" s="147">
        <v>6</v>
      </c>
      <c r="K45" s="147"/>
      <c r="L45" s="147">
        <v>11</v>
      </c>
      <c r="M45" s="147"/>
      <c r="N45" s="61">
        <v>17</v>
      </c>
      <c r="O45" s="61">
        <v>47</v>
      </c>
      <c r="P45" s="55"/>
      <c r="Q45" s="61">
        <v>36</v>
      </c>
    </row>
    <row r="46" spans="1:17" ht="15.75">
      <c r="A46" s="99" t="s">
        <v>187</v>
      </c>
      <c r="B46" s="55"/>
      <c r="C46" s="147">
        <v>2</v>
      </c>
      <c r="D46" s="147"/>
      <c r="E46" s="147">
        <v>10</v>
      </c>
      <c r="F46" s="147"/>
      <c r="G46" s="61">
        <v>12</v>
      </c>
      <c r="H46" s="61">
        <v>52</v>
      </c>
      <c r="I46" s="55"/>
      <c r="J46" s="147">
        <v>2</v>
      </c>
      <c r="K46" s="147"/>
      <c r="L46" s="147">
        <v>9</v>
      </c>
      <c r="M46" s="147"/>
      <c r="N46" s="61">
        <v>11</v>
      </c>
      <c r="O46" s="61">
        <v>48</v>
      </c>
      <c r="P46" s="55"/>
      <c r="Q46" s="61">
        <v>23</v>
      </c>
    </row>
    <row r="47" spans="1:17" ht="15.75">
      <c r="A47" s="99" t="s">
        <v>371</v>
      </c>
      <c r="B47" s="55"/>
      <c r="C47" s="147"/>
      <c r="D47" s="147"/>
      <c r="E47" s="147">
        <v>2</v>
      </c>
      <c r="F47" s="147"/>
      <c r="G47" s="61">
        <v>2</v>
      </c>
      <c r="H47" s="61">
        <v>67</v>
      </c>
      <c r="I47" s="55"/>
      <c r="J47" s="147"/>
      <c r="K47" s="147"/>
      <c r="L47" s="147">
        <v>1</v>
      </c>
      <c r="M47" s="147"/>
      <c r="N47" s="61">
        <v>1</v>
      </c>
      <c r="O47" s="61">
        <v>33</v>
      </c>
      <c r="P47" s="55"/>
      <c r="Q47" s="61">
        <v>3</v>
      </c>
    </row>
    <row r="48" spans="1:17" ht="15.75">
      <c r="A48" s="99" t="s">
        <v>188</v>
      </c>
      <c r="B48" s="55"/>
      <c r="C48" s="147">
        <v>1</v>
      </c>
      <c r="D48" s="147"/>
      <c r="E48" s="147"/>
      <c r="F48" s="147"/>
      <c r="G48" s="61">
        <v>1</v>
      </c>
      <c r="H48" s="61">
        <v>33</v>
      </c>
      <c r="I48" s="55"/>
      <c r="J48" s="147"/>
      <c r="K48" s="147"/>
      <c r="L48" s="147">
        <v>2</v>
      </c>
      <c r="M48" s="147"/>
      <c r="N48" s="61">
        <v>2</v>
      </c>
      <c r="O48" s="61">
        <v>67</v>
      </c>
      <c r="P48" s="55"/>
      <c r="Q48" s="61">
        <v>3</v>
      </c>
    </row>
    <row r="49" spans="1:17" ht="15.75">
      <c r="A49" s="99" t="s">
        <v>189</v>
      </c>
      <c r="B49" s="55"/>
      <c r="C49" s="147">
        <v>2</v>
      </c>
      <c r="D49" s="147"/>
      <c r="E49" s="147">
        <v>1</v>
      </c>
      <c r="F49" s="147"/>
      <c r="G49" s="61">
        <v>3</v>
      </c>
      <c r="H49" s="61">
        <v>5</v>
      </c>
      <c r="I49" s="55"/>
      <c r="J49" s="147">
        <v>12</v>
      </c>
      <c r="K49" s="147"/>
      <c r="L49" s="147">
        <v>43</v>
      </c>
      <c r="M49" s="147"/>
      <c r="N49" s="61">
        <v>55</v>
      </c>
      <c r="O49" s="61">
        <v>95</v>
      </c>
      <c r="P49" s="55"/>
      <c r="Q49" s="61">
        <v>58</v>
      </c>
    </row>
    <row r="50" spans="1:17" ht="15.75">
      <c r="A50" s="99" t="s">
        <v>190</v>
      </c>
      <c r="B50" s="55"/>
      <c r="C50" s="147">
        <v>4</v>
      </c>
      <c r="D50" s="147"/>
      <c r="E50" s="147">
        <v>5</v>
      </c>
      <c r="F50" s="147"/>
      <c r="G50" s="61">
        <v>9</v>
      </c>
      <c r="H50" s="61">
        <v>35</v>
      </c>
      <c r="I50" s="55"/>
      <c r="J50" s="147">
        <v>8</v>
      </c>
      <c r="K50" s="147"/>
      <c r="L50" s="147">
        <v>9</v>
      </c>
      <c r="M50" s="147"/>
      <c r="N50" s="61">
        <v>17</v>
      </c>
      <c r="O50" s="61">
        <v>65</v>
      </c>
      <c r="P50" s="55"/>
      <c r="Q50" s="61">
        <v>26</v>
      </c>
    </row>
    <row r="51" spans="1:17" ht="15.75">
      <c r="A51" s="99" t="s">
        <v>191</v>
      </c>
      <c r="B51" s="55"/>
      <c r="C51" s="147">
        <v>7</v>
      </c>
      <c r="D51" s="147"/>
      <c r="E51" s="147">
        <v>13</v>
      </c>
      <c r="F51" s="147"/>
      <c r="G51" s="61">
        <v>20</v>
      </c>
      <c r="H51" s="61">
        <v>44</v>
      </c>
      <c r="I51" s="55"/>
      <c r="J51" s="147">
        <v>21</v>
      </c>
      <c r="K51" s="147"/>
      <c r="L51" s="147">
        <v>4</v>
      </c>
      <c r="M51" s="147"/>
      <c r="N51" s="61">
        <v>25</v>
      </c>
      <c r="O51" s="61">
        <v>56</v>
      </c>
      <c r="P51" s="55"/>
      <c r="Q51" s="61">
        <v>45</v>
      </c>
    </row>
    <row r="52" spans="1:17" ht="15.75">
      <c r="A52" s="99" t="s">
        <v>192</v>
      </c>
      <c r="B52" s="55"/>
      <c r="C52" s="147">
        <v>7</v>
      </c>
      <c r="D52" s="147"/>
      <c r="E52" s="147">
        <v>16</v>
      </c>
      <c r="F52" s="147"/>
      <c r="G52" s="61">
        <v>23</v>
      </c>
      <c r="H52" s="61">
        <v>53</v>
      </c>
      <c r="I52" s="55"/>
      <c r="J52" s="147">
        <v>13</v>
      </c>
      <c r="K52" s="147"/>
      <c r="L52" s="147">
        <v>7</v>
      </c>
      <c r="M52" s="147"/>
      <c r="N52" s="61">
        <v>20</v>
      </c>
      <c r="O52" s="61">
        <v>47</v>
      </c>
      <c r="P52" s="55"/>
      <c r="Q52" s="61">
        <v>43</v>
      </c>
    </row>
    <row r="53" spans="1:17" ht="15.75">
      <c r="A53" s="99" t="s">
        <v>182</v>
      </c>
      <c r="B53" s="55"/>
      <c r="C53" s="147">
        <v>8</v>
      </c>
      <c r="D53" s="147"/>
      <c r="E53" s="147">
        <v>19</v>
      </c>
      <c r="F53" s="147"/>
      <c r="G53" s="61">
        <v>27</v>
      </c>
      <c r="H53" s="61">
        <v>47</v>
      </c>
      <c r="I53" s="55"/>
      <c r="J53" s="147">
        <v>7</v>
      </c>
      <c r="K53" s="147"/>
      <c r="L53" s="147">
        <v>24</v>
      </c>
      <c r="M53" s="147"/>
      <c r="N53" s="61">
        <v>31</v>
      </c>
      <c r="O53" s="61">
        <v>53</v>
      </c>
      <c r="P53" s="55"/>
      <c r="Q53" s="61">
        <v>58</v>
      </c>
    </row>
    <row r="54" spans="1:17" ht="15.75">
      <c r="A54" s="99" t="s">
        <v>184</v>
      </c>
      <c r="B54" s="55"/>
      <c r="C54" s="147"/>
      <c r="D54" s="147">
        <v>1</v>
      </c>
      <c r="E54" s="147"/>
      <c r="F54" s="147">
        <v>6</v>
      </c>
      <c r="G54" s="61">
        <v>7</v>
      </c>
      <c r="H54" s="61">
        <v>24</v>
      </c>
      <c r="I54" s="55"/>
      <c r="J54" s="147"/>
      <c r="K54" s="147">
        <v>10</v>
      </c>
      <c r="L54" s="147"/>
      <c r="M54" s="147">
        <v>12</v>
      </c>
      <c r="N54" s="61">
        <v>22</v>
      </c>
      <c r="O54" s="61">
        <v>76</v>
      </c>
      <c r="P54" s="55"/>
      <c r="Q54" s="61">
        <v>29</v>
      </c>
    </row>
    <row r="55" spans="1:17" ht="15.75">
      <c r="A55" s="99" t="s">
        <v>181</v>
      </c>
      <c r="B55" s="55"/>
      <c r="C55" s="147">
        <v>1</v>
      </c>
      <c r="D55" s="147"/>
      <c r="E55" s="147">
        <v>8</v>
      </c>
      <c r="F55" s="147"/>
      <c r="G55" s="61">
        <v>9</v>
      </c>
      <c r="H55" s="61">
        <v>17</v>
      </c>
      <c r="I55" s="55"/>
      <c r="J55" s="147">
        <v>25</v>
      </c>
      <c r="K55" s="147"/>
      <c r="L55" s="147">
        <v>19</v>
      </c>
      <c r="M55" s="147"/>
      <c r="N55" s="61">
        <v>44</v>
      </c>
      <c r="O55" s="61">
        <v>83</v>
      </c>
      <c r="P55" s="55"/>
      <c r="Q55" s="61">
        <v>53</v>
      </c>
    </row>
    <row r="56" spans="1:17" ht="15.75">
      <c r="A56" s="99" t="s">
        <v>183</v>
      </c>
      <c r="B56" s="55"/>
      <c r="C56" s="147">
        <v>3</v>
      </c>
      <c r="D56" s="147"/>
      <c r="E56" s="147">
        <v>16</v>
      </c>
      <c r="F56" s="147"/>
      <c r="G56" s="61">
        <v>19</v>
      </c>
      <c r="H56" s="61">
        <v>22</v>
      </c>
      <c r="I56" s="55"/>
      <c r="J56" s="147">
        <v>22</v>
      </c>
      <c r="K56" s="147"/>
      <c r="L56" s="147">
        <v>47</v>
      </c>
      <c r="M56" s="147"/>
      <c r="N56" s="61">
        <v>69</v>
      </c>
      <c r="O56" s="61">
        <v>78</v>
      </c>
      <c r="P56" s="55"/>
      <c r="Q56" s="61">
        <v>88</v>
      </c>
    </row>
    <row r="57" spans="1:17" ht="15.75">
      <c r="A57" s="99" t="s">
        <v>193</v>
      </c>
      <c r="B57" s="55"/>
      <c r="C57" s="147"/>
      <c r="D57" s="147"/>
      <c r="E57" s="147"/>
      <c r="F57" s="147"/>
      <c r="G57" s="61">
        <v>0</v>
      </c>
      <c r="H57" s="61">
        <v>0</v>
      </c>
      <c r="I57" s="55"/>
      <c r="J57" s="147"/>
      <c r="K57" s="147"/>
      <c r="L57" s="147">
        <v>3</v>
      </c>
      <c r="M57" s="147"/>
      <c r="N57" s="61">
        <v>3</v>
      </c>
      <c r="O57" s="61">
        <v>100</v>
      </c>
      <c r="P57" s="55"/>
      <c r="Q57" s="61">
        <v>3</v>
      </c>
    </row>
    <row r="58" spans="1:17" ht="8.1" customHeight="1">
      <c r="A58" s="137"/>
      <c r="B58" s="55"/>
      <c r="C58" s="149"/>
      <c r="D58" s="149"/>
      <c r="E58" s="149"/>
      <c r="F58" s="149"/>
      <c r="G58" s="156"/>
      <c r="H58" s="156"/>
      <c r="I58" s="55"/>
      <c r="J58" s="149"/>
      <c r="K58" s="149"/>
      <c r="L58" s="149"/>
      <c r="M58" s="149"/>
      <c r="N58" s="156"/>
      <c r="O58" s="156"/>
      <c r="P58" s="55"/>
      <c r="Q58" s="156"/>
    </row>
    <row r="59" spans="1:17" ht="15.75">
      <c r="A59" s="177" t="s">
        <v>195</v>
      </c>
      <c r="B59" s="55"/>
      <c r="C59" s="165">
        <v>39</v>
      </c>
      <c r="D59" s="165">
        <v>1</v>
      </c>
      <c r="E59" s="165">
        <v>107</v>
      </c>
      <c r="F59" s="165">
        <v>6</v>
      </c>
      <c r="G59" s="165">
        <v>153</v>
      </c>
      <c r="H59" s="165">
        <f>G59*100/Q59</f>
        <v>31.941544885177453</v>
      </c>
      <c r="I59" s="55"/>
      <c r="J59" s="165">
        <v>121</v>
      </c>
      <c r="K59" s="165">
        <v>10</v>
      </c>
      <c r="L59" s="165">
        <v>183</v>
      </c>
      <c r="M59" s="165">
        <v>12</v>
      </c>
      <c r="N59" s="165">
        <v>326</v>
      </c>
      <c r="O59" s="165">
        <f>N59*100/Q59</f>
        <v>68.05845511482255</v>
      </c>
      <c r="P59" s="55"/>
      <c r="Q59" s="153">
        <v>479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144"/>
      <c r="C61" s="73">
        <v>1029</v>
      </c>
      <c r="D61" s="72">
        <v>108</v>
      </c>
      <c r="E61" s="73">
        <v>1227</v>
      </c>
      <c r="F61" s="72">
        <v>71</v>
      </c>
      <c r="G61" s="73">
        <v>2435</v>
      </c>
      <c r="H61" s="72">
        <v>73</v>
      </c>
      <c r="I61" s="144"/>
      <c r="J61" s="72">
        <v>405</v>
      </c>
      <c r="K61" s="72">
        <v>41</v>
      </c>
      <c r="L61" s="72">
        <v>411</v>
      </c>
      <c r="M61" s="72">
        <v>50</v>
      </c>
      <c r="N61" s="72">
        <v>907</v>
      </c>
      <c r="O61" s="72">
        <v>27</v>
      </c>
      <c r="P61" s="144"/>
      <c r="Q61" s="73">
        <v>3342</v>
      </c>
    </row>
    <row r="62" spans="1:17">
      <c r="A62" s="55"/>
    </row>
    <row r="63" spans="1:17" ht="14.1" customHeight="1">
      <c r="A63" s="158" t="s">
        <v>280</v>
      </c>
    </row>
    <row r="64" spans="1:17" ht="14.1" customHeight="1">
      <c r="A64" s="158" t="s">
        <v>520</v>
      </c>
    </row>
    <row r="65" spans="1:1" ht="14.1" customHeight="1">
      <c r="A65" s="158" t="s">
        <v>268</v>
      </c>
    </row>
    <row r="66" spans="1:1" ht="14.1" customHeight="1">
      <c r="A66" s="158" t="s">
        <v>269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E8A50-4AE7-4047-A36E-09086791115D}">
  <dimension ref="A1:M97"/>
  <sheetViews>
    <sheetView view="pageBreakPreview" zoomScale="60" zoomScaleNormal="100" workbookViewId="0">
      <selection activeCell="T90" sqref="T9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47" t="s">
        <v>522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76" t="s">
        <v>373</v>
      </c>
      <c r="B5" s="76" t="s">
        <v>90</v>
      </c>
    </row>
    <row r="6" spans="1:13" ht="5.0999999999999996" customHeight="1">
      <c r="A6" s="76" t="s">
        <v>56</v>
      </c>
      <c r="B6" s="76">
        <v>468</v>
      </c>
    </row>
    <row r="7" spans="1:13" ht="5.0999999999999996" customHeight="1">
      <c r="A7" s="76" t="s">
        <v>61</v>
      </c>
      <c r="B7" s="76">
        <v>397</v>
      </c>
    </row>
    <row r="8" spans="1:13" ht="5.0999999999999996" customHeight="1">
      <c r="A8" s="76" t="s">
        <v>63</v>
      </c>
      <c r="B8" s="76">
        <v>273</v>
      </c>
    </row>
    <row r="9" spans="1:13" ht="5.0999999999999996" customHeight="1">
      <c r="A9" s="76" t="s">
        <v>73</v>
      </c>
      <c r="B9" s="76">
        <v>209</v>
      </c>
    </row>
    <row r="10" spans="1:13" ht="5.0999999999999996" customHeight="1">
      <c r="A10" s="76" t="s">
        <v>69</v>
      </c>
      <c r="B10" s="76">
        <v>195</v>
      </c>
    </row>
    <row r="11" spans="1:13" ht="5.0999999999999996" customHeight="1">
      <c r="A11" s="76" t="s">
        <v>62</v>
      </c>
      <c r="B11" s="76">
        <v>173</v>
      </c>
      <c r="J11" s="546" t="s">
        <v>270</v>
      </c>
      <c r="K11" s="545">
        <v>3342</v>
      </c>
    </row>
    <row r="12" spans="1:13" ht="5.0999999999999996" customHeight="1">
      <c r="A12" s="76" t="s">
        <v>80</v>
      </c>
      <c r="B12" s="76">
        <v>128</v>
      </c>
      <c r="J12" s="546"/>
      <c r="K12" s="545"/>
    </row>
    <row r="13" spans="1:13" ht="5.0999999999999996" customHeight="1">
      <c r="A13" s="76" t="s">
        <v>68</v>
      </c>
      <c r="B13" s="76">
        <v>119</v>
      </c>
      <c r="J13" s="546"/>
      <c r="K13" s="545"/>
    </row>
    <row r="14" spans="1:13" ht="5.0999999999999996" customHeight="1">
      <c r="A14" s="76" t="s">
        <v>77</v>
      </c>
      <c r="B14" s="76">
        <v>102</v>
      </c>
    </row>
    <row r="15" spans="1:13" ht="5.0999999999999996" customHeight="1">
      <c r="A15" s="76" t="s">
        <v>82</v>
      </c>
      <c r="B15" s="76">
        <v>102</v>
      </c>
    </row>
    <row r="16" spans="1:13" ht="5.0999999999999996" customHeight="1">
      <c r="A16" s="76" t="s">
        <v>183</v>
      </c>
      <c r="B16" s="76">
        <v>88</v>
      </c>
    </row>
    <row r="17" spans="1:2" ht="5.0999999999999996" customHeight="1">
      <c r="A17" s="76" t="s">
        <v>59</v>
      </c>
      <c r="B17" s="76">
        <v>75</v>
      </c>
    </row>
    <row r="18" spans="1:2" ht="5.0999999999999996" customHeight="1">
      <c r="A18" s="76" t="s">
        <v>70</v>
      </c>
      <c r="B18" s="76">
        <v>70</v>
      </c>
    </row>
    <row r="19" spans="1:2" ht="5.0999999999999996" customHeight="1">
      <c r="A19" s="76" t="s">
        <v>84</v>
      </c>
      <c r="B19" s="76">
        <v>60</v>
      </c>
    </row>
    <row r="20" spans="1:2" ht="5.0999999999999996" customHeight="1">
      <c r="A20" s="76" t="s">
        <v>189</v>
      </c>
      <c r="B20" s="76">
        <v>58</v>
      </c>
    </row>
    <row r="21" spans="1:2" ht="5.0999999999999996" customHeight="1">
      <c r="A21" s="76" t="s">
        <v>182</v>
      </c>
      <c r="B21" s="76">
        <v>58</v>
      </c>
    </row>
    <row r="22" spans="1:2" ht="5.0999999999999996" customHeight="1">
      <c r="A22" s="76" t="s">
        <v>86</v>
      </c>
      <c r="B22" s="76">
        <v>54</v>
      </c>
    </row>
    <row r="23" spans="1:2" ht="5.0999999999999996" customHeight="1">
      <c r="A23" s="76" t="s">
        <v>181</v>
      </c>
      <c r="B23" s="76">
        <v>53</v>
      </c>
    </row>
    <row r="24" spans="1:2" ht="5.0999999999999996" customHeight="1">
      <c r="A24" s="76" t="s">
        <v>65</v>
      </c>
      <c r="B24" s="76">
        <v>45</v>
      </c>
    </row>
    <row r="25" spans="1:2" ht="5.0999999999999996" customHeight="1">
      <c r="A25" s="76" t="s">
        <v>191</v>
      </c>
      <c r="B25" s="76">
        <v>45</v>
      </c>
    </row>
    <row r="26" spans="1:2" ht="5.0999999999999996" customHeight="1">
      <c r="A26" s="76" t="s">
        <v>81</v>
      </c>
      <c r="B26" s="76">
        <v>44</v>
      </c>
    </row>
    <row r="27" spans="1:2" ht="5.0999999999999996" customHeight="1">
      <c r="A27" s="76" t="s">
        <v>192</v>
      </c>
      <c r="B27" s="76">
        <v>43</v>
      </c>
    </row>
    <row r="28" spans="1:2" ht="5.0999999999999996" customHeight="1">
      <c r="A28" s="76" t="s">
        <v>186</v>
      </c>
      <c r="B28" s="76">
        <v>36</v>
      </c>
    </row>
    <row r="29" spans="1:2" ht="5.0999999999999996" customHeight="1">
      <c r="A29" s="76" t="s">
        <v>76</v>
      </c>
      <c r="B29" s="76">
        <v>36</v>
      </c>
    </row>
    <row r="30" spans="1:2" ht="5.0999999999999996" customHeight="1">
      <c r="A30" s="76" t="s">
        <v>75</v>
      </c>
      <c r="B30" s="76">
        <v>35</v>
      </c>
    </row>
    <row r="31" spans="1:2" ht="5.0999999999999996" customHeight="1">
      <c r="A31" s="76" t="s">
        <v>55</v>
      </c>
      <c r="B31" s="76">
        <v>34</v>
      </c>
    </row>
    <row r="32" spans="1:2" ht="5.0999999999999996" customHeight="1">
      <c r="A32" s="76" t="s">
        <v>66</v>
      </c>
      <c r="B32" s="76">
        <v>34</v>
      </c>
    </row>
    <row r="33" spans="1:2" ht="5.0999999999999996" customHeight="1">
      <c r="A33" s="76" t="s">
        <v>184</v>
      </c>
      <c r="B33" s="76">
        <v>29</v>
      </c>
    </row>
    <row r="34" spans="1:2" ht="5.0999999999999996" customHeight="1">
      <c r="A34" s="76" t="s">
        <v>67</v>
      </c>
      <c r="B34" s="76">
        <v>29</v>
      </c>
    </row>
    <row r="35" spans="1:2" ht="5.0999999999999996" customHeight="1">
      <c r="A35" s="76" t="s">
        <v>190</v>
      </c>
      <c r="B35" s="76">
        <v>26</v>
      </c>
    </row>
    <row r="36" spans="1:2" ht="5.0999999999999996" customHeight="1">
      <c r="A36" s="76" t="s">
        <v>78</v>
      </c>
      <c r="B36" s="76">
        <v>24</v>
      </c>
    </row>
    <row r="37" spans="1:2" ht="5.0999999999999996" customHeight="1">
      <c r="A37" s="76" t="s">
        <v>187</v>
      </c>
      <c r="B37" s="76">
        <v>23</v>
      </c>
    </row>
    <row r="38" spans="1:2" ht="5.0999999999999996" customHeight="1">
      <c r="A38" s="76" t="s">
        <v>74</v>
      </c>
      <c r="B38" s="76">
        <v>23</v>
      </c>
    </row>
    <row r="39" spans="1:2" ht="5.0999999999999996" customHeight="1">
      <c r="A39" s="76" t="s">
        <v>64</v>
      </c>
      <c r="B39" s="76">
        <v>22</v>
      </c>
    </row>
    <row r="40" spans="1:2" ht="5.0999999999999996" customHeight="1">
      <c r="A40" s="76" t="s">
        <v>79</v>
      </c>
      <c r="B40" s="76">
        <v>19</v>
      </c>
    </row>
    <row r="41" spans="1:2" ht="5.0999999999999996" customHeight="1">
      <c r="A41" s="76" t="s">
        <v>85</v>
      </c>
      <c r="B41" s="76">
        <v>19</v>
      </c>
    </row>
    <row r="42" spans="1:2" ht="5.0999999999999996" customHeight="1">
      <c r="A42" s="76" t="s">
        <v>60</v>
      </c>
      <c r="B42" s="76">
        <v>16</v>
      </c>
    </row>
    <row r="43" spans="1:2" ht="5.0999999999999996" customHeight="1">
      <c r="A43" s="76" t="s">
        <v>71</v>
      </c>
      <c r="B43" s="76">
        <v>15</v>
      </c>
    </row>
    <row r="44" spans="1:2" ht="5.0999999999999996" customHeight="1">
      <c r="A44" s="76" t="s">
        <v>72</v>
      </c>
      <c r="B44" s="76">
        <v>13</v>
      </c>
    </row>
    <row r="45" spans="1:2" ht="5.0999999999999996" customHeight="1">
      <c r="A45" s="76" t="s">
        <v>57</v>
      </c>
      <c r="B45" s="76">
        <v>12</v>
      </c>
    </row>
    <row r="46" spans="1:2" ht="5.0999999999999996" customHeight="1">
      <c r="A46" s="76" t="s">
        <v>185</v>
      </c>
      <c r="B46" s="76">
        <v>11</v>
      </c>
    </row>
    <row r="47" spans="1:2" ht="5.0999999999999996" customHeight="1">
      <c r="A47" s="76" t="s">
        <v>58</v>
      </c>
      <c r="B47" s="76">
        <v>11</v>
      </c>
    </row>
    <row r="48" spans="1:2" ht="5.0999999999999996" customHeight="1">
      <c r="A48" s="76" t="s">
        <v>83</v>
      </c>
      <c r="B48" s="76">
        <v>7</v>
      </c>
    </row>
    <row r="49" spans="1:2" ht="5.0999999999999996" customHeight="1">
      <c r="A49" s="76" t="s">
        <v>188</v>
      </c>
      <c r="B49" s="76">
        <v>3</v>
      </c>
    </row>
    <row r="50" spans="1:2" ht="5.0999999999999996" customHeight="1">
      <c r="A50" s="76" t="s">
        <v>371</v>
      </c>
      <c r="B50" s="76">
        <v>3</v>
      </c>
    </row>
    <row r="51" spans="1:2" ht="5.0999999999999996" customHeight="1">
      <c r="A51" s="76" t="s">
        <v>193</v>
      </c>
      <c r="B51" s="76">
        <v>3</v>
      </c>
    </row>
    <row r="52" spans="1:2" ht="5.0999999999999996" customHeight="1">
      <c r="A52" s="76" t="s">
        <v>278</v>
      </c>
      <c r="B52" s="76"/>
    </row>
    <row r="53" spans="1:2" ht="5.0999999999999996" customHeight="1">
      <c r="A53" s="76" t="s">
        <v>90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7" t="s">
        <v>280</v>
      </c>
    </row>
    <row r="96" spans="1:1" ht="8.1" customHeight="1">
      <c r="A96" s="97" t="s">
        <v>268</v>
      </c>
    </row>
    <row r="97" spans="1:1" ht="8.1" customHeight="1">
      <c r="A97" s="97" t="s">
        <v>269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9D3D9-F832-41EA-B732-3B677387B6CC}">
  <dimension ref="A1:BM69"/>
  <sheetViews>
    <sheetView view="pageBreakPreview" topLeftCell="M34" zoomScale="70" zoomScaleNormal="100" zoomScaleSheetLayoutView="70" workbookViewId="0">
      <selection activeCell="C61" sqref="C61:BJ61"/>
    </sheetView>
  </sheetViews>
  <sheetFormatPr baseColWidth="10" defaultRowHeight="15"/>
  <cols>
    <col min="1" max="1" width="68.28515625" style="54" customWidth="1"/>
    <col min="2" max="2" width="1.7109375" style="54" customWidth="1"/>
    <col min="3" max="62" width="7.28515625" style="54" customWidth="1"/>
    <col min="63" max="63" width="1.7109375" style="54" customWidth="1"/>
    <col min="64" max="64" width="11" style="54" customWidth="1"/>
    <col min="65" max="16384" width="11.42578125" style="54"/>
  </cols>
  <sheetData>
    <row r="1" spans="1:65">
      <c r="A1" s="53" t="s">
        <v>53</v>
      </c>
    </row>
    <row r="2" spans="1:65" ht="38.1" customHeight="1">
      <c r="A2" s="542" t="s">
        <v>194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2"/>
    </row>
    <row r="3" spans="1:65" ht="38.1" customHeight="1">
      <c r="A3" s="542" t="str">
        <f>UPPER(CONCATENATE("Diciembre 2023"))</f>
        <v>DICIEMBRE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542"/>
      <c r="AU3" s="542"/>
      <c r="AV3" s="542"/>
      <c r="AW3" s="542"/>
      <c r="AX3" s="542"/>
      <c r="AY3" s="542"/>
      <c r="AZ3" s="542"/>
      <c r="BA3" s="542"/>
      <c r="BB3" s="542"/>
      <c r="BC3" s="542"/>
      <c r="BD3" s="542"/>
      <c r="BE3" s="542"/>
      <c r="BF3" s="542"/>
      <c r="BG3" s="542"/>
      <c r="BH3" s="542"/>
      <c r="BI3" s="542"/>
      <c r="BJ3" s="542"/>
      <c r="BK3" s="542"/>
      <c r="BL3" s="542"/>
    </row>
    <row r="4" spans="1:65">
      <c r="A4" s="55"/>
    </row>
    <row r="5" spans="1:65" ht="24.95" customHeight="1">
      <c r="A5" s="541" t="s">
        <v>202</v>
      </c>
      <c r="B5" s="56"/>
      <c r="C5" s="541" t="s">
        <v>89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1"/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5"/>
      <c r="BL5" s="541" t="s">
        <v>90</v>
      </c>
    </row>
    <row r="6" spans="1:65" ht="230.1" customHeight="1">
      <c r="A6" s="541"/>
      <c r="B6" s="56"/>
      <c r="C6" s="230" t="s">
        <v>91</v>
      </c>
      <c r="D6" s="230" t="s">
        <v>92</v>
      </c>
      <c r="E6" s="230" t="s">
        <v>93</v>
      </c>
      <c r="F6" s="230" t="s">
        <v>94</v>
      </c>
      <c r="G6" s="230" t="s">
        <v>95</v>
      </c>
      <c r="H6" s="230" t="s">
        <v>96</v>
      </c>
      <c r="I6" s="230" t="s">
        <v>97</v>
      </c>
      <c r="J6" s="230" t="s">
        <v>98</v>
      </c>
      <c r="K6" s="230" t="s">
        <v>93</v>
      </c>
      <c r="L6" s="230" t="s">
        <v>99</v>
      </c>
      <c r="M6" s="230" t="s">
        <v>100</v>
      </c>
      <c r="N6" s="230" t="s">
        <v>94</v>
      </c>
      <c r="O6" s="230" t="s">
        <v>101</v>
      </c>
      <c r="P6" s="230" t="s">
        <v>102</v>
      </c>
      <c r="Q6" s="230" t="s">
        <v>94</v>
      </c>
      <c r="R6" s="230" t="s">
        <v>103</v>
      </c>
      <c r="S6" s="230" t="s">
        <v>94</v>
      </c>
      <c r="T6" s="230" t="s">
        <v>104</v>
      </c>
      <c r="U6" s="230" t="s">
        <v>93</v>
      </c>
      <c r="V6" s="230" t="s">
        <v>105</v>
      </c>
      <c r="W6" s="230" t="s">
        <v>106</v>
      </c>
      <c r="X6" s="230" t="s">
        <v>107</v>
      </c>
      <c r="Y6" s="230" t="s">
        <v>107</v>
      </c>
      <c r="Z6" s="230" t="s">
        <v>93</v>
      </c>
      <c r="AA6" s="230" t="s">
        <v>108</v>
      </c>
      <c r="AB6" s="230" t="s">
        <v>203</v>
      </c>
      <c r="AC6" s="230" t="s">
        <v>109</v>
      </c>
      <c r="AD6" s="230" t="s">
        <v>110</v>
      </c>
      <c r="AE6" s="230" t="s">
        <v>204</v>
      </c>
      <c r="AF6" s="230" t="s">
        <v>94</v>
      </c>
      <c r="AG6" s="230" t="s">
        <v>94</v>
      </c>
      <c r="AH6" s="230" t="s">
        <v>111</v>
      </c>
      <c r="AI6" s="230" t="s">
        <v>93</v>
      </c>
      <c r="AJ6" s="230" t="s">
        <v>569</v>
      </c>
      <c r="AK6" s="230" t="s">
        <v>203</v>
      </c>
      <c r="AL6" s="230" t="s">
        <v>205</v>
      </c>
      <c r="AM6" s="230" t="s">
        <v>107</v>
      </c>
      <c r="AN6" s="230" t="s">
        <v>112</v>
      </c>
      <c r="AO6" s="230" t="s">
        <v>113</v>
      </c>
      <c r="AP6" s="230" t="s">
        <v>101</v>
      </c>
      <c r="AQ6" s="230" t="s">
        <v>114</v>
      </c>
      <c r="AR6" s="230" t="s">
        <v>91</v>
      </c>
      <c r="AS6" s="230" t="s">
        <v>115</v>
      </c>
      <c r="AT6" s="230" t="s">
        <v>116</v>
      </c>
      <c r="AU6" s="230" t="s">
        <v>113</v>
      </c>
      <c r="AV6" s="230" t="s">
        <v>94</v>
      </c>
      <c r="AW6" s="230" t="s">
        <v>117</v>
      </c>
      <c r="AX6" s="230" t="s">
        <v>91</v>
      </c>
      <c r="AY6" s="230" t="s">
        <v>118</v>
      </c>
      <c r="AZ6" s="230" t="s">
        <v>119</v>
      </c>
      <c r="BA6" s="230" t="s">
        <v>93</v>
      </c>
      <c r="BB6" s="230" t="s">
        <v>120</v>
      </c>
      <c r="BC6" s="230" t="s">
        <v>94</v>
      </c>
      <c r="BD6" s="230" t="s">
        <v>121</v>
      </c>
      <c r="BE6" s="230" t="s">
        <v>93</v>
      </c>
      <c r="BF6" s="230" t="s">
        <v>113</v>
      </c>
      <c r="BG6" s="230" t="s">
        <v>96</v>
      </c>
      <c r="BH6" s="230" t="s">
        <v>122</v>
      </c>
      <c r="BI6" s="543" t="s">
        <v>180</v>
      </c>
      <c r="BJ6" s="543" t="s">
        <v>206</v>
      </c>
      <c r="BK6" s="55"/>
      <c r="BL6" s="541"/>
    </row>
    <row r="7" spans="1:65" ht="212.1" customHeight="1">
      <c r="A7" s="541"/>
      <c r="B7" s="56"/>
      <c r="C7" s="231" t="s">
        <v>123</v>
      </c>
      <c r="D7" s="231" t="s">
        <v>124</v>
      </c>
      <c r="E7" s="231" t="s">
        <v>125</v>
      </c>
      <c r="F7" s="231" t="s">
        <v>126</v>
      </c>
      <c r="G7" s="231" t="s">
        <v>127</v>
      </c>
      <c r="H7" s="231" t="s">
        <v>128</v>
      </c>
      <c r="I7" s="231" t="s">
        <v>129</v>
      </c>
      <c r="J7" s="231" t="s">
        <v>130</v>
      </c>
      <c r="K7" s="231" t="s">
        <v>131</v>
      </c>
      <c r="L7" s="231" t="s">
        <v>132</v>
      </c>
      <c r="M7" s="231" t="s">
        <v>133</v>
      </c>
      <c r="N7" s="231" t="s">
        <v>134</v>
      </c>
      <c r="O7" s="231" t="s">
        <v>135</v>
      </c>
      <c r="P7" s="231" t="s">
        <v>136</v>
      </c>
      <c r="Q7" s="231" t="s">
        <v>137</v>
      </c>
      <c r="R7" s="231" t="s">
        <v>138</v>
      </c>
      <c r="S7" s="231" t="s">
        <v>139</v>
      </c>
      <c r="T7" s="231" t="s">
        <v>140</v>
      </c>
      <c r="U7" s="231" t="s">
        <v>141</v>
      </c>
      <c r="V7" s="231" t="s">
        <v>142</v>
      </c>
      <c r="W7" s="231" t="s">
        <v>143</v>
      </c>
      <c r="X7" s="231" t="s">
        <v>144</v>
      </c>
      <c r="Y7" s="231" t="s">
        <v>145</v>
      </c>
      <c r="Z7" s="231" t="s">
        <v>146</v>
      </c>
      <c r="AA7" s="231" t="s">
        <v>147</v>
      </c>
      <c r="AB7" s="231" t="s">
        <v>148</v>
      </c>
      <c r="AC7" s="231" t="s">
        <v>149</v>
      </c>
      <c r="AD7" s="231" t="s">
        <v>54</v>
      </c>
      <c r="AE7" s="231" t="s">
        <v>150</v>
      </c>
      <c r="AF7" s="231" t="s">
        <v>151</v>
      </c>
      <c r="AG7" s="231" t="s">
        <v>152</v>
      </c>
      <c r="AH7" s="231" t="s">
        <v>153</v>
      </c>
      <c r="AI7" s="231" t="s">
        <v>154</v>
      </c>
      <c r="AJ7" s="231" t="s">
        <v>155</v>
      </c>
      <c r="AK7" s="231" t="s">
        <v>156</v>
      </c>
      <c r="AL7" s="231" t="s">
        <v>157</v>
      </c>
      <c r="AM7" s="231" t="s">
        <v>158</v>
      </c>
      <c r="AN7" s="231" t="s">
        <v>159</v>
      </c>
      <c r="AO7" s="231" t="s">
        <v>160</v>
      </c>
      <c r="AP7" s="231" t="s">
        <v>161</v>
      </c>
      <c r="AQ7" s="231" t="s">
        <v>162</v>
      </c>
      <c r="AR7" s="231" t="s">
        <v>163</v>
      </c>
      <c r="AS7" s="231" t="s">
        <v>164</v>
      </c>
      <c r="AT7" s="231" t="s">
        <v>165</v>
      </c>
      <c r="AU7" s="231" t="s">
        <v>166</v>
      </c>
      <c r="AV7" s="231" t="s">
        <v>167</v>
      </c>
      <c r="AW7" s="231" t="s">
        <v>168</v>
      </c>
      <c r="AX7" s="231" t="s">
        <v>169</v>
      </c>
      <c r="AY7" s="231" t="s">
        <v>170</v>
      </c>
      <c r="AZ7" s="231" t="s">
        <v>171</v>
      </c>
      <c r="BA7" s="231" t="s">
        <v>172</v>
      </c>
      <c r="BB7" s="231" t="s">
        <v>173</v>
      </c>
      <c r="BC7" s="231" t="s">
        <v>174</v>
      </c>
      <c r="BD7" s="231" t="s">
        <v>175</v>
      </c>
      <c r="BE7" s="231" t="s">
        <v>176</v>
      </c>
      <c r="BF7" s="231" t="s">
        <v>177</v>
      </c>
      <c r="BG7" s="231" t="s">
        <v>178</v>
      </c>
      <c r="BH7" s="231" t="s">
        <v>179</v>
      </c>
      <c r="BI7" s="544"/>
      <c r="BJ7" s="544"/>
      <c r="BK7" s="55"/>
      <c r="BL7" s="541"/>
    </row>
    <row r="8" spans="1:65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ht="24.95" customHeight="1">
      <c r="A9" s="146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>
        <v>1</v>
      </c>
      <c r="AF9" s="58"/>
      <c r="AG9" s="58">
        <v>1</v>
      </c>
      <c r="AH9" s="58">
        <v>2</v>
      </c>
      <c r="AI9" s="58"/>
      <c r="AJ9" s="58">
        <v>1</v>
      </c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>
        <v>1</v>
      </c>
      <c r="AZ9" s="58"/>
      <c r="BA9" s="58"/>
      <c r="BB9" s="58"/>
      <c r="BC9" s="58"/>
      <c r="BD9" s="58"/>
      <c r="BE9" s="58">
        <v>2</v>
      </c>
      <c r="BF9" s="58"/>
      <c r="BG9" s="58"/>
      <c r="BH9" s="58"/>
      <c r="BI9" s="58"/>
      <c r="BJ9" s="58"/>
      <c r="BK9" s="55"/>
      <c r="BL9" s="59">
        <v>8</v>
      </c>
    </row>
    <row r="10" spans="1:65" ht="24.95" customHeight="1">
      <c r="A10" s="146" t="s">
        <v>56</v>
      </c>
      <c r="B10" s="56"/>
      <c r="C10" s="58"/>
      <c r="D10" s="58">
        <v>11</v>
      </c>
      <c r="E10" s="58"/>
      <c r="F10" s="58"/>
      <c r="G10" s="58"/>
      <c r="H10" s="58">
        <v>5</v>
      </c>
      <c r="I10" s="58"/>
      <c r="J10" s="58">
        <v>1</v>
      </c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>
        <v>2</v>
      </c>
      <c r="T10" s="58"/>
      <c r="U10" s="58"/>
      <c r="V10" s="58"/>
      <c r="W10" s="58"/>
      <c r="X10" s="58">
        <v>1</v>
      </c>
      <c r="Y10" s="58">
        <v>1</v>
      </c>
      <c r="Z10" s="58"/>
      <c r="AA10" s="58">
        <v>2</v>
      </c>
      <c r="AB10" s="58"/>
      <c r="AC10" s="58">
        <v>8</v>
      </c>
      <c r="AD10" s="58"/>
      <c r="AE10" s="58"/>
      <c r="AF10" s="58"/>
      <c r="AG10" s="58">
        <v>3</v>
      </c>
      <c r="AH10" s="58">
        <v>59</v>
      </c>
      <c r="AI10" s="58"/>
      <c r="AJ10" s="58">
        <v>11</v>
      </c>
      <c r="AK10" s="58"/>
      <c r="AL10" s="58"/>
      <c r="AM10" s="58">
        <v>1</v>
      </c>
      <c r="AN10" s="58"/>
      <c r="AO10" s="58"/>
      <c r="AP10" s="58"/>
      <c r="AQ10" s="58"/>
      <c r="AR10" s="58"/>
      <c r="AS10" s="58">
        <v>1</v>
      </c>
      <c r="AT10" s="58"/>
      <c r="AU10" s="58">
        <v>6</v>
      </c>
      <c r="AV10" s="58"/>
      <c r="AW10" s="58">
        <v>4</v>
      </c>
      <c r="AX10" s="58"/>
      <c r="AY10" s="58"/>
      <c r="AZ10" s="58">
        <v>3</v>
      </c>
      <c r="BA10" s="58"/>
      <c r="BB10" s="58"/>
      <c r="BC10" s="58">
        <v>6</v>
      </c>
      <c r="BD10" s="58">
        <v>6</v>
      </c>
      <c r="BE10" s="58">
        <v>4</v>
      </c>
      <c r="BF10" s="58">
        <v>3</v>
      </c>
      <c r="BG10" s="58">
        <v>8</v>
      </c>
      <c r="BH10" s="58">
        <v>1</v>
      </c>
      <c r="BI10" s="58"/>
      <c r="BJ10" s="58"/>
      <c r="BK10" s="55"/>
      <c r="BL10" s="59">
        <v>151</v>
      </c>
    </row>
    <row r="11" spans="1:65" ht="24.95" customHeight="1">
      <c r="A11" s="146" t="s">
        <v>57</v>
      </c>
      <c r="B11" s="56"/>
      <c r="C11" s="58"/>
      <c r="D11" s="58">
        <v>2</v>
      </c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>
        <v>1</v>
      </c>
      <c r="AE11" s="58"/>
      <c r="AF11" s="58">
        <v>2</v>
      </c>
      <c r="AG11" s="58">
        <v>2</v>
      </c>
      <c r="AH11" s="58">
        <v>2</v>
      </c>
      <c r="AI11" s="58"/>
      <c r="AJ11" s="58">
        <v>8</v>
      </c>
      <c r="AK11" s="58"/>
      <c r="AL11" s="58"/>
      <c r="AM11" s="58"/>
      <c r="AN11" s="58"/>
      <c r="AO11" s="58"/>
      <c r="AP11" s="58"/>
      <c r="AQ11" s="58">
        <v>6</v>
      </c>
      <c r="AR11" s="58">
        <v>1</v>
      </c>
      <c r="AS11" s="58"/>
      <c r="AT11" s="58"/>
      <c r="AU11" s="58"/>
      <c r="AV11" s="58"/>
      <c r="AW11" s="58">
        <v>1</v>
      </c>
      <c r="AX11" s="58"/>
      <c r="AY11" s="58"/>
      <c r="AZ11" s="58">
        <v>1</v>
      </c>
      <c r="BA11" s="58"/>
      <c r="BB11" s="58"/>
      <c r="BC11" s="58"/>
      <c r="BD11" s="58">
        <v>3</v>
      </c>
      <c r="BE11" s="58">
        <v>3</v>
      </c>
      <c r="BF11" s="58">
        <v>2</v>
      </c>
      <c r="BG11" s="58">
        <v>3</v>
      </c>
      <c r="BH11" s="58"/>
      <c r="BI11" s="58"/>
      <c r="BJ11" s="58"/>
      <c r="BK11" s="55"/>
      <c r="BL11" s="59">
        <v>38</v>
      </c>
    </row>
    <row r="12" spans="1:65" ht="24.95" customHeight="1">
      <c r="A12" s="146" t="s">
        <v>58</v>
      </c>
      <c r="B12" s="56"/>
      <c r="C12" s="58"/>
      <c r="D12" s="58"/>
      <c r="E12" s="58"/>
      <c r="F12" s="58"/>
      <c r="G12" s="58"/>
      <c r="H12" s="58"/>
      <c r="I12" s="58">
        <v>15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>
        <v>29</v>
      </c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>
        <v>1</v>
      </c>
      <c r="BC12" s="58"/>
      <c r="BD12" s="58">
        <v>3</v>
      </c>
      <c r="BE12" s="58">
        <v>3</v>
      </c>
      <c r="BF12" s="58"/>
      <c r="BG12" s="58">
        <v>1</v>
      </c>
      <c r="BH12" s="58"/>
      <c r="BI12" s="58"/>
      <c r="BJ12" s="58"/>
      <c r="BK12" s="55"/>
      <c r="BL12" s="59">
        <v>52</v>
      </c>
    </row>
    <row r="13" spans="1:65" ht="24.95" customHeight="1">
      <c r="A13" s="146" t="s">
        <v>61</v>
      </c>
      <c r="B13" s="56"/>
      <c r="C13" s="58"/>
      <c r="D13" s="58"/>
      <c r="E13" s="58"/>
      <c r="F13" s="58"/>
      <c r="G13" s="58"/>
      <c r="H13" s="58"/>
      <c r="I13" s="58">
        <v>177</v>
      </c>
      <c r="J13" s="58"/>
      <c r="K13" s="58">
        <v>1</v>
      </c>
      <c r="L13" s="58"/>
      <c r="M13" s="58"/>
      <c r="N13" s="58"/>
      <c r="O13" s="58"/>
      <c r="P13" s="58"/>
      <c r="Q13" s="58"/>
      <c r="R13" s="58"/>
      <c r="S13" s="58"/>
      <c r="T13" s="58"/>
      <c r="U13" s="58">
        <v>1</v>
      </c>
      <c r="V13" s="58">
        <v>7</v>
      </c>
      <c r="W13" s="58"/>
      <c r="X13" s="58"/>
      <c r="Y13" s="58"/>
      <c r="Z13" s="58"/>
      <c r="AA13" s="58">
        <v>4</v>
      </c>
      <c r="AB13" s="58"/>
      <c r="AC13" s="58">
        <v>1</v>
      </c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>
        <v>2</v>
      </c>
      <c r="AR13" s="58"/>
      <c r="AS13" s="58"/>
      <c r="AT13" s="58">
        <v>6</v>
      </c>
      <c r="AU13" s="58"/>
      <c r="AV13" s="58"/>
      <c r="AW13" s="58"/>
      <c r="AX13" s="58"/>
      <c r="AY13" s="58"/>
      <c r="AZ13" s="58"/>
      <c r="BA13" s="58">
        <v>16</v>
      </c>
      <c r="BB13" s="58"/>
      <c r="BC13" s="58"/>
      <c r="BD13" s="58">
        <v>395</v>
      </c>
      <c r="BE13" s="58">
        <v>344</v>
      </c>
      <c r="BF13" s="58"/>
      <c r="BG13" s="58">
        <v>4</v>
      </c>
      <c r="BH13" s="58">
        <v>44</v>
      </c>
      <c r="BI13" s="58">
        <v>1</v>
      </c>
      <c r="BJ13" s="58"/>
      <c r="BK13" s="55"/>
      <c r="BL13" s="60">
        <v>1003</v>
      </c>
    </row>
    <row r="14" spans="1:65" ht="24.95" customHeight="1">
      <c r="A14" s="146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>
        <v>1</v>
      </c>
      <c r="P14" s="58">
        <v>1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>
        <v>1</v>
      </c>
      <c r="AD14" s="58"/>
      <c r="AE14" s="58"/>
      <c r="AF14" s="58"/>
      <c r="AG14" s="58"/>
      <c r="AH14" s="58">
        <v>2</v>
      </c>
      <c r="AI14" s="58"/>
      <c r="AJ14" s="58">
        <v>4</v>
      </c>
      <c r="AK14" s="58"/>
      <c r="AL14" s="58"/>
      <c r="AM14" s="58"/>
      <c r="AN14" s="58"/>
      <c r="AO14" s="58"/>
      <c r="AP14" s="58">
        <v>1</v>
      </c>
      <c r="AQ14" s="58"/>
      <c r="AR14" s="58">
        <v>1</v>
      </c>
      <c r="AS14" s="58">
        <v>1</v>
      </c>
      <c r="AT14" s="58"/>
      <c r="AU14" s="58"/>
      <c r="AV14" s="58"/>
      <c r="AW14" s="58">
        <v>418</v>
      </c>
      <c r="AX14" s="58"/>
      <c r="AY14" s="58">
        <v>31</v>
      </c>
      <c r="AZ14" s="58">
        <v>2</v>
      </c>
      <c r="BA14" s="58"/>
      <c r="BB14" s="58">
        <v>1</v>
      </c>
      <c r="BC14" s="58"/>
      <c r="BD14" s="58">
        <v>3</v>
      </c>
      <c r="BE14" s="58"/>
      <c r="BF14" s="58"/>
      <c r="BG14" s="58">
        <v>3</v>
      </c>
      <c r="BH14" s="58">
        <v>1</v>
      </c>
      <c r="BI14" s="58">
        <v>1</v>
      </c>
      <c r="BJ14" s="58">
        <v>1</v>
      </c>
      <c r="BK14" s="55"/>
      <c r="BL14" s="59">
        <v>473</v>
      </c>
    </row>
    <row r="15" spans="1:65" ht="24.95" customHeight="1">
      <c r="A15" s="146" t="s">
        <v>63</v>
      </c>
      <c r="B15" s="56"/>
      <c r="C15" s="58"/>
      <c r="D15" s="58"/>
      <c r="E15" s="58"/>
      <c r="F15" s="58"/>
      <c r="G15" s="58"/>
      <c r="H15" s="58">
        <v>11</v>
      </c>
      <c r="I15" s="58"/>
      <c r="J15" s="58">
        <v>1</v>
      </c>
      <c r="K15" s="58"/>
      <c r="L15" s="58">
        <v>1</v>
      </c>
      <c r="M15" s="58">
        <v>1</v>
      </c>
      <c r="N15" s="58"/>
      <c r="O15" s="58"/>
      <c r="P15" s="58">
        <v>1</v>
      </c>
      <c r="Q15" s="58"/>
      <c r="R15" s="58"/>
      <c r="S15" s="58"/>
      <c r="T15" s="58">
        <v>1</v>
      </c>
      <c r="U15" s="58"/>
      <c r="V15" s="58"/>
      <c r="W15" s="58"/>
      <c r="X15" s="58"/>
      <c r="Y15" s="58"/>
      <c r="Z15" s="58"/>
      <c r="AA15" s="58">
        <v>1</v>
      </c>
      <c r="AB15" s="58"/>
      <c r="AC15" s="58">
        <v>15</v>
      </c>
      <c r="AD15" s="58"/>
      <c r="AE15" s="58">
        <v>13</v>
      </c>
      <c r="AF15" s="58">
        <v>49</v>
      </c>
      <c r="AG15" s="58">
        <v>4</v>
      </c>
      <c r="AH15" s="58">
        <v>19</v>
      </c>
      <c r="AI15" s="58"/>
      <c r="AJ15" s="58">
        <v>85</v>
      </c>
      <c r="AK15" s="58"/>
      <c r="AL15" s="58">
        <v>27</v>
      </c>
      <c r="AM15" s="58"/>
      <c r="AN15" s="58"/>
      <c r="AO15" s="58"/>
      <c r="AP15" s="58"/>
      <c r="AQ15" s="58"/>
      <c r="AR15" s="58">
        <v>1</v>
      </c>
      <c r="AS15" s="58">
        <v>4</v>
      </c>
      <c r="AT15" s="58"/>
      <c r="AU15" s="58"/>
      <c r="AV15" s="58"/>
      <c r="AW15" s="58"/>
      <c r="AX15" s="58"/>
      <c r="AY15" s="58"/>
      <c r="AZ15" s="58"/>
      <c r="BA15" s="58"/>
      <c r="BB15" s="58">
        <v>12</v>
      </c>
      <c r="BC15" s="58"/>
      <c r="BD15" s="58">
        <v>8</v>
      </c>
      <c r="BE15" s="58">
        <v>8</v>
      </c>
      <c r="BF15" s="58"/>
      <c r="BG15" s="58">
        <v>15</v>
      </c>
      <c r="BH15" s="58">
        <v>1</v>
      </c>
      <c r="BI15" s="58">
        <v>46</v>
      </c>
      <c r="BJ15" s="58">
        <v>44</v>
      </c>
      <c r="BK15" s="55"/>
      <c r="BL15" s="59">
        <v>368</v>
      </c>
    </row>
    <row r="16" spans="1:65" ht="24.95" customHeight="1">
      <c r="A16" s="146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>
        <v>1</v>
      </c>
      <c r="Q16" s="58"/>
      <c r="R16" s="58"/>
      <c r="S16" s="58"/>
      <c r="T16" s="58"/>
      <c r="U16" s="58"/>
      <c r="V16" s="58"/>
      <c r="W16" s="58">
        <v>1</v>
      </c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5"/>
      <c r="BL16" s="59">
        <v>2</v>
      </c>
    </row>
    <row r="17" spans="1:64" ht="24.95" customHeight="1">
      <c r="A17" s="146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>
        <v>1</v>
      </c>
      <c r="AH17" s="58">
        <v>1</v>
      </c>
      <c r="AI17" s="58"/>
      <c r="AJ17" s="58">
        <v>5</v>
      </c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5"/>
      <c r="BL17" s="59">
        <v>8</v>
      </c>
    </row>
    <row r="18" spans="1:64" ht="24.95" customHeight="1">
      <c r="A18" s="146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>
        <v>2</v>
      </c>
      <c r="AI18" s="58"/>
      <c r="AJ18" s="58">
        <v>2</v>
      </c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>
        <v>3</v>
      </c>
      <c r="AX18" s="58"/>
      <c r="AY18" s="58">
        <v>77</v>
      </c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5"/>
      <c r="BL18" s="59">
        <v>93</v>
      </c>
    </row>
    <row r="19" spans="1:64" ht="24.95" customHeight="1">
      <c r="A19" s="146" t="s">
        <v>69</v>
      </c>
      <c r="B19" s="56"/>
      <c r="C19" s="58">
        <v>1</v>
      </c>
      <c r="D19" s="58">
        <v>5</v>
      </c>
      <c r="E19" s="58"/>
      <c r="F19" s="58"/>
      <c r="G19" s="58">
        <v>4</v>
      </c>
      <c r="H19" s="58">
        <v>12</v>
      </c>
      <c r="I19" s="58"/>
      <c r="J19" s="58"/>
      <c r="K19" s="58"/>
      <c r="L19" s="58">
        <v>2</v>
      </c>
      <c r="M19" s="58"/>
      <c r="N19" s="58">
        <v>2</v>
      </c>
      <c r="O19" s="58"/>
      <c r="P19" s="58">
        <v>2</v>
      </c>
      <c r="Q19" s="58">
        <v>3</v>
      </c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>
        <v>1</v>
      </c>
      <c r="AC19" s="58">
        <v>3</v>
      </c>
      <c r="AD19" s="58"/>
      <c r="AE19" s="58">
        <v>102</v>
      </c>
      <c r="AF19" s="58">
        <v>34</v>
      </c>
      <c r="AG19" s="58">
        <v>14</v>
      </c>
      <c r="AH19" s="58">
        <v>30</v>
      </c>
      <c r="AI19" s="58">
        <v>1</v>
      </c>
      <c r="AJ19" s="58">
        <v>89</v>
      </c>
      <c r="AK19" s="58"/>
      <c r="AL19" s="58">
        <v>138</v>
      </c>
      <c r="AM19" s="58"/>
      <c r="AN19" s="58"/>
      <c r="AO19" s="58"/>
      <c r="AP19" s="58"/>
      <c r="AQ19" s="58">
        <v>1</v>
      </c>
      <c r="AR19" s="58"/>
      <c r="AS19" s="58">
        <v>2</v>
      </c>
      <c r="AT19" s="58">
        <v>1</v>
      </c>
      <c r="AU19" s="58"/>
      <c r="AV19" s="58"/>
      <c r="AW19" s="58">
        <v>2</v>
      </c>
      <c r="AX19" s="58">
        <v>2</v>
      </c>
      <c r="AY19" s="58">
        <v>1</v>
      </c>
      <c r="AZ19" s="58">
        <v>7</v>
      </c>
      <c r="BA19" s="58">
        <v>1</v>
      </c>
      <c r="BB19" s="58">
        <v>20</v>
      </c>
      <c r="BC19" s="58"/>
      <c r="BD19" s="58">
        <v>3</v>
      </c>
      <c r="BE19" s="58">
        <v>4</v>
      </c>
      <c r="BF19" s="58">
        <v>1</v>
      </c>
      <c r="BG19" s="58">
        <v>23</v>
      </c>
      <c r="BH19" s="58">
        <v>2</v>
      </c>
      <c r="BI19" s="58"/>
      <c r="BJ19" s="58"/>
      <c r="BK19" s="55"/>
      <c r="BL19" s="59">
        <v>513</v>
      </c>
    </row>
    <row r="20" spans="1:64" ht="24.95" customHeight="1">
      <c r="A20" s="146" t="s">
        <v>65</v>
      </c>
      <c r="B20" s="56"/>
      <c r="C20" s="58"/>
      <c r="D20" s="58"/>
      <c r="E20" s="58"/>
      <c r="F20" s="58"/>
      <c r="G20" s="58">
        <v>2</v>
      </c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>
        <v>3</v>
      </c>
      <c r="AK20" s="58"/>
      <c r="AL20" s="58">
        <v>1</v>
      </c>
      <c r="AM20" s="58"/>
      <c r="AN20" s="58"/>
      <c r="AO20" s="58"/>
      <c r="AP20" s="58"/>
      <c r="AQ20" s="58"/>
      <c r="AR20" s="58"/>
      <c r="AS20" s="58">
        <v>1</v>
      </c>
      <c r="AT20" s="58"/>
      <c r="AU20" s="58"/>
      <c r="AV20" s="58"/>
      <c r="AW20" s="58"/>
      <c r="AX20" s="58"/>
      <c r="AY20" s="58"/>
      <c r="AZ20" s="58"/>
      <c r="BA20" s="58"/>
      <c r="BB20" s="58">
        <v>1</v>
      </c>
      <c r="BC20" s="58"/>
      <c r="BD20" s="58"/>
      <c r="BE20" s="58"/>
      <c r="BF20" s="58"/>
      <c r="BG20" s="58">
        <v>1</v>
      </c>
      <c r="BH20" s="58"/>
      <c r="BI20" s="58"/>
      <c r="BJ20" s="58"/>
      <c r="BK20" s="55"/>
      <c r="BL20" s="59">
        <v>9</v>
      </c>
    </row>
    <row r="21" spans="1:64" ht="24.95" customHeight="1">
      <c r="A21" s="146" t="s">
        <v>66</v>
      </c>
      <c r="B21" s="56"/>
      <c r="C21" s="58"/>
      <c r="D21" s="58">
        <v>63</v>
      </c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>
        <v>2</v>
      </c>
      <c r="AF21" s="58"/>
      <c r="AG21" s="58"/>
      <c r="AH21" s="58">
        <v>110</v>
      </c>
      <c r="AI21" s="58"/>
      <c r="AJ21" s="58">
        <v>124</v>
      </c>
      <c r="AK21" s="58"/>
      <c r="AL21" s="58"/>
      <c r="AM21" s="58"/>
      <c r="AN21" s="58"/>
      <c r="AO21" s="58"/>
      <c r="AP21" s="58"/>
      <c r="AQ21" s="58"/>
      <c r="AR21" s="58"/>
      <c r="AS21" s="58">
        <v>1</v>
      </c>
      <c r="AT21" s="58"/>
      <c r="AU21" s="58"/>
      <c r="AV21" s="58"/>
      <c r="AW21" s="58"/>
      <c r="AX21" s="58"/>
      <c r="AY21" s="58"/>
      <c r="AZ21" s="58">
        <v>122</v>
      </c>
      <c r="BA21" s="58"/>
      <c r="BB21" s="58">
        <v>1</v>
      </c>
      <c r="BC21" s="58"/>
      <c r="BD21" s="58">
        <v>1</v>
      </c>
      <c r="BE21" s="58"/>
      <c r="BF21" s="58"/>
      <c r="BG21" s="58">
        <v>1</v>
      </c>
      <c r="BH21" s="58"/>
      <c r="BI21" s="58">
        <v>2</v>
      </c>
      <c r="BJ21" s="58">
        <v>41</v>
      </c>
      <c r="BK21" s="55"/>
      <c r="BL21" s="59">
        <v>468</v>
      </c>
    </row>
    <row r="22" spans="1:64" ht="24.95" customHeight="1">
      <c r="A22" s="146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>
        <v>1</v>
      </c>
      <c r="AG22" s="58">
        <v>1</v>
      </c>
      <c r="AH22" s="58">
        <v>1</v>
      </c>
      <c r="AI22" s="58"/>
      <c r="AJ22" s="58">
        <v>181</v>
      </c>
      <c r="AK22" s="58"/>
      <c r="AL22" s="58">
        <v>148</v>
      </c>
      <c r="AM22" s="58"/>
      <c r="AN22" s="58"/>
      <c r="AO22" s="58"/>
      <c r="AP22" s="58"/>
      <c r="AQ22" s="58"/>
      <c r="AR22" s="58">
        <v>1</v>
      </c>
      <c r="AS22" s="58"/>
      <c r="AT22" s="58"/>
      <c r="AU22" s="58"/>
      <c r="AV22" s="58"/>
      <c r="AW22" s="58"/>
      <c r="AX22" s="58">
        <v>1</v>
      </c>
      <c r="AY22" s="58"/>
      <c r="AZ22" s="58"/>
      <c r="BA22" s="58"/>
      <c r="BB22" s="58">
        <v>1</v>
      </c>
      <c r="BC22" s="58"/>
      <c r="BD22" s="58"/>
      <c r="BE22" s="58"/>
      <c r="BF22" s="58"/>
      <c r="BG22" s="58">
        <v>2</v>
      </c>
      <c r="BH22" s="58"/>
      <c r="BI22" s="58"/>
      <c r="BJ22" s="58"/>
      <c r="BK22" s="55"/>
      <c r="BL22" s="59">
        <v>339</v>
      </c>
    </row>
    <row r="23" spans="1:64" ht="24.95" customHeight="1">
      <c r="A23" s="146" t="s">
        <v>68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>
        <v>1</v>
      </c>
      <c r="M23" s="58"/>
      <c r="N23" s="58"/>
      <c r="O23" s="58"/>
      <c r="P23" s="58">
        <v>2</v>
      </c>
      <c r="Q23" s="58"/>
      <c r="R23" s="58">
        <v>45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>
        <v>3</v>
      </c>
      <c r="AD23" s="58"/>
      <c r="AE23" s="58">
        <v>1</v>
      </c>
      <c r="AF23" s="58"/>
      <c r="AG23" s="58"/>
      <c r="AH23" s="58">
        <v>2</v>
      </c>
      <c r="AI23" s="58"/>
      <c r="AJ23" s="58">
        <v>17</v>
      </c>
      <c r="AK23" s="58"/>
      <c r="AL23" s="58">
        <v>2</v>
      </c>
      <c r="AM23" s="58"/>
      <c r="AN23" s="58"/>
      <c r="AO23" s="58"/>
      <c r="AP23" s="58"/>
      <c r="AQ23" s="58"/>
      <c r="AR23" s="58"/>
      <c r="AS23" s="58">
        <v>4</v>
      </c>
      <c r="AT23" s="58"/>
      <c r="AU23" s="58"/>
      <c r="AV23" s="58"/>
      <c r="AW23" s="58"/>
      <c r="AX23" s="58"/>
      <c r="AY23" s="58">
        <v>2</v>
      </c>
      <c r="AZ23" s="58"/>
      <c r="BA23" s="58"/>
      <c r="BB23" s="58">
        <v>1</v>
      </c>
      <c r="BC23" s="58"/>
      <c r="BD23" s="58">
        <v>3</v>
      </c>
      <c r="BE23" s="58">
        <v>2</v>
      </c>
      <c r="BF23" s="58"/>
      <c r="BG23" s="58"/>
      <c r="BH23" s="58">
        <v>2</v>
      </c>
      <c r="BI23" s="58"/>
      <c r="BJ23" s="58"/>
      <c r="BK23" s="55"/>
      <c r="BL23" s="59">
        <v>87</v>
      </c>
    </row>
    <row r="24" spans="1:64" ht="24.95" customHeight="1">
      <c r="A24" s="146" t="s">
        <v>70</v>
      </c>
      <c r="B24" s="56"/>
      <c r="C24" s="58"/>
      <c r="D24" s="58"/>
      <c r="E24" s="58"/>
      <c r="F24" s="58"/>
      <c r="G24" s="58"/>
      <c r="H24" s="58"/>
      <c r="I24" s="58">
        <v>1</v>
      </c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>
        <v>34</v>
      </c>
      <c r="AF24" s="58"/>
      <c r="AG24" s="58"/>
      <c r="AH24" s="58">
        <v>5</v>
      </c>
      <c r="AI24" s="58"/>
      <c r="AJ24" s="58">
        <v>16</v>
      </c>
      <c r="AK24" s="58"/>
      <c r="AL24" s="58">
        <v>13</v>
      </c>
      <c r="AM24" s="58"/>
      <c r="AN24" s="58"/>
      <c r="AO24" s="58"/>
      <c r="AP24" s="58"/>
      <c r="AQ24" s="58"/>
      <c r="AR24" s="58"/>
      <c r="AS24" s="58">
        <v>81</v>
      </c>
      <c r="AT24" s="58"/>
      <c r="AU24" s="58"/>
      <c r="AV24" s="58"/>
      <c r="AW24" s="58"/>
      <c r="AX24" s="58">
        <v>1</v>
      </c>
      <c r="AY24" s="58"/>
      <c r="AZ24" s="58"/>
      <c r="BA24" s="58"/>
      <c r="BB24" s="58"/>
      <c r="BC24" s="58"/>
      <c r="BD24" s="58"/>
      <c r="BE24" s="58">
        <v>1</v>
      </c>
      <c r="BF24" s="58"/>
      <c r="BG24" s="58"/>
      <c r="BH24" s="58"/>
      <c r="BI24" s="58">
        <v>3</v>
      </c>
      <c r="BJ24" s="58"/>
      <c r="BK24" s="55"/>
      <c r="BL24" s="59">
        <v>157</v>
      </c>
    </row>
    <row r="25" spans="1:64" ht="24.95" customHeight="1">
      <c r="A25" s="146" t="s">
        <v>71</v>
      </c>
      <c r="B25" s="56"/>
      <c r="C25" s="58"/>
      <c r="D25" s="58">
        <v>1</v>
      </c>
      <c r="E25" s="58"/>
      <c r="F25" s="58"/>
      <c r="G25" s="58"/>
      <c r="H25" s="58"/>
      <c r="I25" s="58">
        <v>1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>
        <v>1</v>
      </c>
      <c r="AD25" s="58"/>
      <c r="AE25" s="58"/>
      <c r="AF25" s="58">
        <v>5</v>
      </c>
      <c r="AG25" s="58">
        <v>4</v>
      </c>
      <c r="AH25" s="58">
        <v>7</v>
      </c>
      <c r="AI25" s="58"/>
      <c r="AJ25" s="58">
        <v>86</v>
      </c>
      <c r="AK25" s="58"/>
      <c r="AL25" s="58">
        <v>2</v>
      </c>
      <c r="AM25" s="58"/>
      <c r="AN25" s="58"/>
      <c r="AO25" s="58"/>
      <c r="AP25" s="58"/>
      <c r="AQ25" s="58">
        <v>1</v>
      </c>
      <c r="AR25" s="58"/>
      <c r="AS25" s="58">
        <v>1</v>
      </c>
      <c r="AT25" s="58"/>
      <c r="AU25" s="58"/>
      <c r="AV25" s="58"/>
      <c r="AW25" s="58"/>
      <c r="AX25" s="58"/>
      <c r="AY25" s="58"/>
      <c r="AZ25" s="58">
        <v>11</v>
      </c>
      <c r="BA25" s="58"/>
      <c r="BB25" s="58"/>
      <c r="BC25" s="58"/>
      <c r="BD25" s="58"/>
      <c r="BE25" s="58"/>
      <c r="BF25" s="58"/>
      <c r="BG25" s="58">
        <v>1</v>
      </c>
      <c r="BH25" s="58"/>
      <c r="BI25" s="58"/>
      <c r="BJ25" s="58"/>
      <c r="BK25" s="55"/>
      <c r="BL25" s="59">
        <v>121</v>
      </c>
    </row>
    <row r="26" spans="1:64" ht="24.95" customHeight="1">
      <c r="A26" s="146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>
        <v>162</v>
      </c>
      <c r="M26" s="58"/>
      <c r="N26" s="58"/>
      <c r="O26" s="58"/>
      <c r="P26" s="58"/>
      <c r="Q26" s="58">
        <v>4</v>
      </c>
      <c r="R26" s="58">
        <v>79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>
        <v>1</v>
      </c>
      <c r="AI26" s="58"/>
      <c r="AJ26" s="58">
        <v>2</v>
      </c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>
        <v>16</v>
      </c>
      <c r="AZ26" s="58"/>
      <c r="BA26" s="58"/>
      <c r="BB26" s="58"/>
      <c r="BC26" s="58"/>
      <c r="BD26" s="58"/>
      <c r="BE26" s="58">
        <v>2</v>
      </c>
      <c r="BF26" s="58"/>
      <c r="BG26" s="58"/>
      <c r="BH26" s="58"/>
      <c r="BI26" s="58"/>
      <c r="BJ26" s="58"/>
      <c r="BK26" s="55"/>
      <c r="BL26" s="59">
        <v>266</v>
      </c>
    </row>
    <row r="27" spans="1:64" ht="24.95" customHeight="1">
      <c r="A27" s="146" t="s">
        <v>73</v>
      </c>
      <c r="B27" s="56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>
        <v>9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>
        <v>5</v>
      </c>
      <c r="AD27" s="58"/>
      <c r="AE27" s="58"/>
      <c r="AF27" s="58">
        <v>1</v>
      </c>
      <c r="AG27" s="58">
        <v>1</v>
      </c>
      <c r="AH27" s="58"/>
      <c r="AI27" s="58"/>
      <c r="AJ27" s="58">
        <v>24</v>
      </c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>
        <v>3</v>
      </c>
      <c r="BF27" s="58"/>
      <c r="BG27" s="58">
        <v>1</v>
      </c>
      <c r="BH27" s="58"/>
      <c r="BI27" s="58"/>
      <c r="BJ27" s="58"/>
      <c r="BK27" s="55"/>
      <c r="BL27" s="59">
        <v>44</v>
      </c>
    </row>
    <row r="28" spans="1:64" ht="24.95" customHeight="1">
      <c r="A28" s="146" t="s">
        <v>74</v>
      </c>
      <c r="B28" s="56"/>
      <c r="C28" s="58"/>
      <c r="D28" s="58">
        <v>3</v>
      </c>
      <c r="E28" s="58"/>
      <c r="F28" s="58">
        <v>33</v>
      </c>
      <c r="G28" s="58"/>
      <c r="H28" s="58">
        <v>142</v>
      </c>
      <c r="I28" s="58"/>
      <c r="J28" s="58">
        <v>9</v>
      </c>
      <c r="K28" s="58"/>
      <c r="L28" s="58"/>
      <c r="M28" s="58"/>
      <c r="N28" s="58">
        <v>8</v>
      </c>
      <c r="O28" s="58"/>
      <c r="P28" s="58"/>
      <c r="Q28" s="58">
        <v>17</v>
      </c>
      <c r="R28" s="58"/>
      <c r="S28" s="58"/>
      <c r="T28" s="58"/>
      <c r="U28" s="58"/>
      <c r="V28" s="58"/>
      <c r="W28" s="58"/>
      <c r="X28" s="58"/>
      <c r="Y28" s="58"/>
      <c r="Z28" s="58"/>
      <c r="AA28" s="58">
        <v>1</v>
      </c>
      <c r="AB28" s="58"/>
      <c r="AC28" s="58"/>
      <c r="AD28" s="58"/>
      <c r="AE28" s="58"/>
      <c r="AF28" s="58">
        <v>191</v>
      </c>
      <c r="AG28" s="58">
        <v>121</v>
      </c>
      <c r="AH28" s="58">
        <v>152</v>
      </c>
      <c r="AI28" s="58"/>
      <c r="AJ28" s="58">
        <v>21</v>
      </c>
      <c r="AK28" s="58"/>
      <c r="AL28" s="58">
        <v>2</v>
      </c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>
        <v>1</v>
      </c>
      <c r="AX28" s="58"/>
      <c r="AY28" s="58">
        <v>1</v>
      </c>
      <c r="AZ28" s="58"/>
      <c r="BA28" s="58"/>
      <c r="BB28" s="58"/>
      <c r="BC28" s="58">
        <v>14</v>
      </c>
      <c r="BD28" s="58">
        <v>1</v>
      </c>
      <c r="BE28" s="58">
        <v>4</v>
      </c>
      <c r="BF28" s="58">
        <v>1</v>
      </c>
      <c r="BG28" s="58">
        <v>414</v>
      </c>
      <c r="BH28" s="58">
        <v>10</v>
      </c>
      <c r="BI28" s="58">
        <v>7</v>
      </c>
      <c r="BJ28" s="58"/>
      <c r="BK28" s="55"/>
      <c r="BL28" s="60">
        <v>1153</v>
      </c>
    </row>
    <row r="29" spans="1:64" ht="24.95" customHeight="1">
      <c r="A29" s="146" t="s">
        <v>75</v>
      </c>
      <c r="B29" s="56"/>
      <c r="C29" s="58"/>
      <c r="D29" s="58"/>
      <c r="E29" s="58"/>
      <c r="F29" s="58">
        <v>1</v>
      </c>
      <c r="G29" s="58"/>
      <c r="H29" s="58"/>
      <c r="I29" s="58">
        <v>1</v>
      </c>
      <c r="J29" s="58"/>
      <c r="K29" s="58"/>
      <c r="L29" s="58"/>
      <c r="M29" s="58"/>
      <c r="N29" s="58">
        <v>2</v>
      </c>
      <c r="O29" s="58"/>
      <c r="P29" s="58"/>
      <c r="Q29" s="58"/>
      <c r="R29" s="58"/>
      <c r="S29" s="58"/>
      <c r="T29" s="58"/>
      <c r="U29" s="58">
        <v>1</v>
      </c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>
        <v>40</v>
      </c>
      <c r="AG29" s="58"/>
      <c r="AH29" s="58">
        <v>9</v>
      </c>
      <c r="AI29" s="58">
        <v>1</v>
      </c>
      <c r="AJ29" s="58">
        <v>464</v>
      </c>
      <c r="AK29" s="58"/>
      <c r="AL29" s="58">
        <v>15</v>
      </c>
      <c r="AM29" s="58"/>
      <c r="AN29" s="58"/>
      <c r="AO29" s="58"/>
      <c r="AP29" s="58"/>
      <c r="AQ29" s="58">
        <v>8</v>
      </c>
      <c r="AR29" s="58">
        <v>1</v>
      </c>
      <c r="AS29" s="58"/>
      <c r="AT29" s="58"/>
      <c r="AU29" s="58"/>
      <c r="AV29" s="58"/>
      <c r="AW29" s="58"/>
      <c r="AX29" s="58">
        <v>1</v>
      </c>
      <c r="AY29" s="58">
        <v>2</v>
      </c>
      <c r="AZ29" s="58"/>
      <c r="BA29" s="58"/>
      <c r="BB29" s="58">
        <v>92</v>
      </c>
      <c r="BC29" s="58">
        <v>1</v>
      </c>
      <c r="BD29" s="58">
        <v>2</v>
      </c>
      <c r="BE29" s="58">
        <v>2</v>
      </c>
      <c r="BF29" s="58"/>
      <c r="BG29" s="58">
        <v>3</v>
      </c>
      <c r="BH29" s="58"/>
      <c r="BI29" s="58"/>
      <c r="BJ29" s="58"/>
      <c r="BK29" s="55"/>
      <c r="BL29" s="59">
        <v>646</v>
      </c>
    </row>
    <row r="30" spans="1:64" ht="24.95" customHeight="1">
      <c r="A30" s="146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>
        <v>1</v>
      </c>
      <c r="AF30" s="58">
        <v>1</v>
      </c>
      <c r="AG30" s="58">
        <v>1</v>
      </c>
      <c r="AH30" s="58">
        <v>3</v>
      </c>
      <c r="AI30" s="58"/>
      <c r="AJ30" s="58">
        <v>1</v>
      </c>
      <c r="AK30" s="58"/>
      <c r="AL30" s="58">
        <v>24</v>
      </c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>
        <v>1</v>
      </c>
      <c r="BC30" s="58">
        <v>1</v>
      </c>
      <c r="BD30" s="58"/>
      <c r="BE30" s="58"/>
      <c r="BF30" s="58"/>
      <c r="BG30" s="58"/>
      <c r="BH30" s="58"/>
      <c r="BI30" s="58"/>
      <c r="BJ30" s="58"/>
      <c r="BK30" s="55"/>
      <c r="BL30" s="59">
        <v>33</v>
      </c>
    </row>
    <row r="31" spans="1:64" ht="24.95" customHeight="1">
      <c r="A31" s="146" t="s">
        <v>77</v>
      </c>
      <c r="B31" s="56"/>
      <c r="C31" s="58"/>
      <c r="D31" s="58"/>
      <c r="E31" s="58"/>
      <c r="F31" s="58"/>
      <c r="G31" s="58"/>
      <c r="H31" s="58"/>
      <c r="I31" s="58">
        <v>5</v>
      </c>
      <c r="J31" s="58">
        <v>1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>
        <v>1</v>
      </c>
      <c r="V31" s="58"/>
      <c r="W31" s="58"/>
      <c r="X31" s="58"/>
      <c r="Y31" s="58"/>
      <c r="Z31" s="58"/>
      <c r="AA31" s="58"/>
      <c r="AB31" s="58"/>
      <c r="AC31" s="58">
        <v>92</v>
      </c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>
        <v>7</v>
      </c>
      <c r="BE31" s="58">
        <v>4</v>
      </c>
      <c r="BF31" s="58"/>
      <c r="BG31" s="58">
        <v>1</v>
      </c>
      <c r="BH31" s="58">
        <v>1</v>
      </c>
      <c r="BI31" s="58"/>
      <c r="BJ31" s="58"/>
      <c r="BK31" s="55"/>
      <c r="BL31" s="59">
        <v>112</v>
      </c>
    </row>
    <row r="32" spans="1:64" ht="24.95" customHeight="1">
      <c r="A32" s="146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>
        <v>64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>
        <v>81</v>
      </c>
      <c r="AK32" s="58"/>
      <c r="AL32" s="58">
        <v>1</v>
      </c>
      <c r="AM32" s="58"/>
      <c r="AN32" s="58">
        <v>8</v>
      </c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5"/>
      <c r="BL32" s="59">
        <v>154</v>
      </c>
    </row>
    <row r="33" spans="1:64" ht="24.95" customHeight="1">
      <c r="A33" s="146" t="s">
        <v>79</v>
      </c>
      <c r="B33" s="56"/>
      <c r="C33" s="58"/>
      <c r="D33" s="58">
        <v>1</v>
      </c>
      <c r="E33" s="58"/>
      <c r="F33" s="58"/>
      <c r="G33" s="58"/>
      <c r="H33" s="58"/>
      <c r="I33" s="58"/>
      <c r="J33" s="58"/>
      <c r="K33" s="58"/>
      <c r="L33" s="58">
        <v>1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>
        <v>38</v>
      </c>
      <c r="AE33" s="58"/>
      <c r="AF33" s="58"/>
      <c r="AG33" s="58"/>
      <c r="AH33" s="58">
        <v>2</v>
      </c>
      <c r="AI33" s="58"/>
      <c r="AJ33" s="58">
        <v>7</v>
      </c>
      <c r="AK33" s="58"/>
      <c r="AL33" s="58">
        <v>2</v>
      </c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>
        <v>27</v>
      </c>
      <c r="AX33" s="58"/>
      <c r="AY33" s="58">
        <v>3</v>
      </c>
      <c r="AZ33" s="58"/>
      <c r="BA33" s="58"/>
      <c r="BB33" s="58"/>
      <c r="BC33" s="58"/>
      <c r="BD33" s="58"/>
      <c r="BE33" s="58"/>
      <c r="BF33" s="58">
        <v>7</v>
      </c>
      <c r="BG33" s="58">
        <v>1</v>
      </c>
      <c r="BH33" s="58"/>
      <c r="BI33" s="58"/>
      <c r="BJ33" s="58"/>
      <c r="BK33" s="55"/>
      <c r="BL33" s="59">
        <v>89</v>
      </c>
    </row>
    <row r="34" spans="1:64" ht="24.95" customHeight="1">
      <c r="A34" s="146" t="s">
        <v>80</v>
      </c>
      <c r="B34" s="56"/>
      <c r="C34" s="58"/>
      <c r="D34" s="58"/>
      <c r="E34" s="58"/>
      <c r="F34" s="58"/>
      <c r="G34" s="58"/>
      <c r="H34" s="58">
        <v>1</v>
      </c>
      <c r="I34" s="58">
        <v>4</v>
      </c>
      <c r="J34" s="58"/>
      <c r="K34" s="58"/>
      <c r="L34" s="58"/>
      <c r="M34" s="58"/>
      <c r="N34" s="58"/>
      <c r="O34" s="58">
        <v>5</v>
      </c>
      <c r="P34" s="58"/>
      <c r="Q34" s="58"/>
      <c r="R34" s="58">
        <v>1</v>
      </c>
      <c r="S34" s="58"/>
      <c r="T34" s="58"/>
      <c r="U34" s="58"/>
      <c r="V34" s="58"/>
      <c r="W34" s="58"/>
      <c r="X34" s="58"/>
      <c r="Y34" s="58"/>
      <c r="Z34" s="58">
        <v>3</v>
      </c>
      <c r="AA34" s="58"/>
      <c r="AB34" s="58"/>
      <c r="AC34" s="58">
        <v>3</v>
      </c>
      <c r="AD34" s="58">
        <v>54</v>
      </c>
      <c r="AE34" s="58"/>
      <c r="AF34" s="58"/>
      <c r="AG34" s="58">
        <v>1</v>
      </c>
      <c r="AH34" s="58">
        <v>5</v>
      </c>
      <c r="AI34" s="58"/>
      <c r="AJ34" s="58">
        <v>12</v>
      </c>
      <c r="AK34" s="58"/>
      <c r="AL34" s="58"/>
      <c r="AM34" s="58"/>
      <c r="AN34" s="58"/>
      <c r="AO34" s="58">
        <v>10</v>
      </c>
      <c r="AP34" s="58"/>
      <c r="AQ34" s="58"/>
      <c r="AR34" s="58"/>
      <c r="AS34" s="58"/>
      <c r="AT34" s="58"/>
      <c r="AU34" s="58"/>
      <c r="AV34" s="58"/>
      <c r="AW34" s="58">
        <v>8</v>
      </c>
      <c r="AX34" s="58"/>
      <c r="AY34" s="58"/>
      <c r="AZ34" s="58"/>
      <c r="BA34" s="58"/>
      <c r="BB34" s="58"/>
      <c r="BC34" s="58">
        <v>2</v>
      </c>
      <c r="BD34" s="58">
        <v>10</v>
      </c>
      <c r="BE34" s="58">
        <v>6</v>
      </c>
      <c r="BF34" s="58">
        <v>45</v>
      </c>
      <c r="BG34" s="58">
        <v>6</v>
      </c>
      <c r="BH34" s="58"/>
      <c r="BI34" s="58">
        <v>1</v>
      </c>
      <c r="BJ34" s="58">
        <v>1</v>
      </c>
      <c r="BK34" s="55"/>
      <c r="BL34" s="59">
        <v>178</v>
      </c>
    </row>
    <row r="35" spans="1:64" ht="24.95" customHeight="1">
      <c r="A35" s="146" t="s">
        <v>81</v>
      </c>
      <c r="B35" s="56"/>
      <c r="C35" s="58"/>
      <c r="D35" s="58"/>
      <c r="E35" s="58"/>
      <c r="F35" s="58"/>
      <c r="G35" s="58"/>
      <c r="H35" s="58">
        <v>1</v>
      </c>
      <c r="I35" s="58">
        <v>38</v>
      </c>
      <c r="J35" s="58">
        <v>17</v>
      </c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>
        <v>2</v>
      </c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>
        <v>8</v>
      </c>
      <c r="BE35" s="58">
        <v>3</v>
      </c>
      <c r="BF35" s="58"/>
      <c r="BG35" s="58">
        <v>1</v>
      </c>
      <c r="BH35" s="58">
        <v>2</v>
      </c>
      <c r="BI35" s="58"/>
      <c r="BJ35" s="58"/>
      <c r="BK35" s="55"/>
      <c r="BL35" s="59">
        <v>72</v>
      </c>
    </row>
    <row r="36" spans="1:64" ht="24.95" customHeight="1">
      <c r="A36" s="146" t="s">
        <v>82</v>
      </c>
      <c r="B36" s="56"/>
      <c r="C36" s="58"/>
      <c r="D36" s="58"/>
      <c r="E36" s="58"/>
      <c r="F36" s="58"/>
      <c r="G36" s="58"/>
      <c r="H36" s="58">
        <v>1</v>
      </c>
      <c r="I36" s="58"/>
      <c r="J36" s="58"/>
      <c r="K36" s="58"/>
      <c r="L36" s="58"/>
      <c r="M36" s="58"/>
      <c r="N36" s="58"/>
      <c r="O36" s="58"/>
      <c r="P36" s="58">
        <v>6</v>
      </c>
      <c r="Q36" s="58"/>
      <c r="R36" s="58"/>
      <c r="S36" s="58"/>
      <c r="T36" s="58"/>
      <c r="U36" s="58"/>
      <c r="V36" s="58">
        <v>1</v>
      </c>
      <c r="W36" s="58"/>
      <c r="X36" s="58"/>
      <c r="Y36" s="58"/>
      <c r="Z36" s="58"/>
      <c r="AA36" s="58"/>
      <c r="AB36" s="58"/>
      <c r="AC36" s="58">
        <v>5</v>
      </c>
      <c r="AD36" s="58"/>
      <c r="AE36" s="58"/>
      <c r="AF36" s="58"/>
      <c r="AG36" s="58"/>
      <c r="AH36" s="58">
        <v>1</v>
      </c>
      <c r="AI36" s="58"/>
      <c r="AJ36" s="58">
        <v>4</v>
      </c>
      <c r="AK36" s="58"/>
      <c r="AL36" s="58"/>
      <c r="AM36" s="58"/>
      <c r="AN36" s="58">
        <v>1</v>
      </c>
      <c r="AO36" s="58"/>
      <c r="AP36" s="58"/>
      <c r="AQ36" s="58"/>
      <c r="AR36" s="58"/>
      <c r="AS36" s="58">
        <v>2</v>
      </c>
      <c r="AT36" s="58">
        <v>1</v>
      </c>
      <c r="AU36" s="58"/>
      <c r="AV36" s="58"/>
      <c r="AW36" s="58"/>
      <c r="AX36" s="58"/>
      <c r="AY36" s="58"/>
      <c r="AZ36" s="58"/>
      <c r="BA36" s="58"/>
      <c r="BB36" s="58">
        <v>3</v>
      </c>
      <c r="BC36" s="58"/>
      <c r="BD36" s="58"/>
      <c r="BE36" s="58"/>
      <c r="BF36" s="58"/>
      <c r="BG36" s="58">
        <v>3</v>
      </c>
      <c r="BH36" s="58"/>
      <c r="BI36" s="58"/>
      <c r="BJ36" s="58"/>
      <c r="BK36" s="55"/>
      <c r="BL36" s="59">
        <v>28</v>
      </c>
    </row>
    <row r="37" spans="1:64" ht="24.95" customHeight="1">
      <c r="A37" s="146" t="s">
        <v>83</v>
      </c>
      <c r="B37" s="56"/>
      <c r="C37" s="58"/>
      <c r="D37" s="58">
        <v>1</v>
      </c>
      <c r="E37" s="58"/>
      <c r="F37" s="58"/>
      <c r="G37" s="58"/>
      <c r="H37" s="58"/>
      <c r="I37" s="58">
        <v>1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>
        <v>1</v>
      </c>
      <c r="AD37" s="58"/>
      <c r="AE37" s="58"/>
      <c r="AF37" s="58">
        <v>1</v>
      </c>
      <c r="AG37" s="58"/>
      <c r="AH37" s="58"/>
      <c r="AI37" s="58"/>
      <c r="AJ37" s="58">
        <v>14</v>
      </c>
      <c r="AK37" s="58"/>
      <c r="AL37" s="58">
        <v>1</v>
      </c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>
        <v>1</v>
      </c>
      <c r="BH37" s="58"/>
      <c r="BI37" s="58"/>
      <c r="BJ37" s="58"/>
      <c r="BK37" s="55"/>
      <c r="BL37" s="59">
        <v>20</v>
      </c>
    </row>
    <row r="38" spans="1:64" ht="24.95" customHeight="1">
      <c r="A38" s="146" t="s">
        <v>84</v>
      </c>
      <c r="B38" s="56"/>
      <c r="C38" s="58"/>
      <c r="D38" s="58"/>
      <c r="E38" s="58"/>
      <c r="F38" s="58"/>
      <c r="G38" s="58"/>
      <c r="H38" s="58">
        <v>4</v>
      </c>
      <c r="I38" s="58"/>
      <c r="J38" s="58"/>
      <c r="K38" s="58"/>
      <c r="L38" s="58"/>
      <c r="M38" s="58"/>
      <c r="N38" s="58"/>
      <c r="O38" s="58"/>
      <c r="P38" s="58">
        <v>43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>
        <v>1</v>
      </c>
      <c r="AD38" s="58"/>
      <c r="AE38" s="58"/>
      <c r="AF38" s="58">
        <v>24</v>
      </c>
      <c r="AG38" s="58">
        <v>2</v>
      </c>
      <c r="AH38" s="58">
        <v>1</v>
      </c>
      <c r="AI38" s="58"/>
      <c r="AJ38" s="58">
        <v>262</v>
      </c>
      <c r="AK38" s="58">
        <v>1</v>
      </c>
      <c r="AL38" s="58">
        <v>26</v>
      </c>
      <c r="AM38" s="58"/>
      <c r="AN38" s="58"/>
      <c r="AO38" s="58"/>
      <c r="AP38" s="58"/>
      <c r="AQ38" s="58">
        <v>23</v>
      </c>
      <c r="AR38" s="58">
        <v>16</v>
      </c>
      <c r="AS38" s="58"/>
      <c r="AT38" s="58"/>
      <c r="AU38" s="58"/>
      <c r="AV38" s="58"/>
      <c r="AW38" s="58"/>
      <c r="AX38" s="58">
        <v>2</v>
      </c>
      <c r="AY38" s="58"/>
      <c r="AZ38" s="58"/>
      <c r="BA38" s="58"/>
      <c r="BB38" s="58">
        <v>131</v>
      </c>
      <c r="BC38" s="58"/>
      <c r="BD38" s="58">
        <v>1</v>
      </c>
      <c r="BE38" s="58">
        <v>5</v>
      </c>
      <c r="BF38" s="58"/>
      <c r="BG38" s="58">
        <v>23</v>
      </c>
      <c r="BH38" s="58"/>
      <c r="BI38" s="58"/>
      <c r="BJ38" s="58"/>
      <c r="BK38" s="55"/>
      <c r="BL38" s="59">
        <v>565</v>
      </c>
    </row>
    <row r="39" spans="1:64" ht="24.95" customHeight="1">
      <c r="A39" s="146" t="s">
        <v>85</v>
      </c>
      <c r="B39" s="56"/>
      <c r="C39" s="58"/>
      <c r="D39" s="58"/>
      <c r="E39" s="58"/>
      <c r="F39" s="58"/>
      <c r="G39" s="58"/>
      <c r="H39" s="58"/>
      <c r="I39" s="58"/>
      <c r="J39" s="58">
        <v>1</v>
      </c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>
        <v>324</v>
      </c>
      <c r="AD39" s="58"/>
      <c r="AE39" s="58"/>
      <c r="AF39" s="58"/>
      <c r="AG39" s="58">
        <v>4</v>
      </c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>
        <v>1</v>
      </c>
      <c r="BE39" s="58">
        <v>1</v>
      </c>
      <c r="BF39" s="58"/>
      <c r="BG39" s="58">
        <v>1</v>
      </c>
      <c r="BH39" s="58"/>
      <c r="BI39" s="58"/>
      <c r="BJ39" s="58"/>
      <c r="BK39" s="55"/>
      <c r="BL39" s="59">
        <v>332</v>
      </c>
    </row>
    <row r="40" spans="1:64" ht="24.95" customHeight="1">
      <c r="A40" s="146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>
        <v>5</v>
      </c>
      <c r="M40" s="58"/>
      <c r="N40" s="58"/>
      <c r="O40" s="58"/>
      <c r="P40" s="58">
        <v>1</v>
      </c>
      <c r="Q40" s="58"/>
      <c r="R40" s="58">
        <v>4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>
        <v>1</v>
      </c>
      <c r="AK40" s="58"/>
      <c r="AL40" s="58"/>
      <c r="AM40" s="58"/>
      <c r="AN40" s="58"/>
      <c r="AO40" s="58"/>
      <c r="AP40" s="58"/>
      <c r="AQ40" s="58">
        <v>1</v>
      </c>
      <c r="AR40" s="58">
        <v>1</v>
      </c>
      <c r="AS40" s="58"/>
      <c r="AT40" s="58"/>
      <c r="AU40" s="58"/>
      <c r="AV40" s="58"/>
      <c r="AW40" s="58"/>
      <c r="AX40" s="58">
        <v>5</v>
      </c>
      <c r="AY40" s="58">
        <v>19</v>
      </c>
      <c r="AZ40" s="58"/>
      <c r="BA40" s="58"/>
      <c r="BB40" s="58"/>
      <c r="BC40" s="58"/>
      <c r="BD40" s="58"/>
      <c r="BE40" s="58"/>
      <c r="BF40" s="58"/>
      <c r="BG40" s="58">
        <v>1</v>
      </c>
      <c r="BH40" s="58"/>
      <c r="BI40" s="58"/>
      <c r="BJ40" s="58"/>
      <c r="BK40" s="55"/>
      <c r="BL40" s="59">
        <v>38</v>
      </c>
    </row>
    <row r="41" spans="1:64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55"/>
      <c r="BL41" s="66"/>
    </row>
    <row r="42" spans="1:64" s="69" customFormat="1" ht="24.95" customHeight="1">
      <c r="A42" s="232" t="s">
        <v>195</v>
      </c>
      <c r="B42" s="67"/>
      <c r="C42" s="233">
        <v>1</v>
      </c>
      <c r="D42" s="233">
        <v>87</v>
      </c>
      <c r="E42" s="233">
        <v>0</v>
      </c>
      <c r="F42" s="233">
        <v>34</v>
      </c>
      <c r="G42" s="233">
        <v>6</v>
      </c>
      <c r="H42" s="233">
        <v>177</v>
      </c>
      <c r="I42" s="233">
        <v>243</v>
      </c>
      <c r="J42" s="233">
        <v>30</v>
      </c>
      <c r="K42" s="233">
        <v>1</v>
      </c>
      <c r="L42" s="233">
        <v>174</v>
      </c>
      <c r="M42" s="233">
        <v>3</v>
      </c>
      <c r="N42" s="233">
        <v>12</v>
      </c>
      <c r="O42" s="233">
        <v>6</v>
      </c>
      <c r="P42" s="233">
        <v>133</v>
      </c>
      <c r="Q42" s="233">
        <v>24</v>
      </c>
      <c r="R42" s="233">
        <v>141</v>
      </c>
      <c r="S42" s="233">
        <v>2</v>
      </c>
      <c r="T42" s="233">
        <v>1</v>
      </c>
      <c r="U42" s="233">
        <v>3</v>
      </c>
      <c r="V42" s="233">
        <v>8</v>
      </c>
      <c r="W42" s="233">
        <v>1</v>
      </c>
      <c r="X42" s="233">
        <v>1</v>
      </c>
      <c r="Y42" s="233">
        <v>1</v>
      </c>
      <c r="Z42" s="233">
        <v>3</v>
      </c>
      <c r="AA42" s="233">
        <v>8</v>
      </c>
      <c r="AB42" s="233">
        <v>1</v>
      </c>
      <c r="AC42" s="233">
        <v>492</v>
      </c>
      <c r="AD42" s="233">
        <v>93</v>
      </c>
      <c r="AE42" s="233">
        <v>154</v>
      </c>
      <c r="AF42" s="233">
        <v>349</v>
      </c>
      <c r="AG42" s="233">
        <v>162</v>
      </c>
      <c r="AH42" s="233">
        <v>416</v>
      </c>
      <c r="AI42" s="233">
        <v>2</v>
      </c>
      <c r="AJ42" s="233">
        <v>1525</v>
      </c>
      <c r="AK42" s="233">
        <v>1</v>
      </c>
      <c r="AL42" s="233">
        <v>402</v>
      </c>
      <c r="AM42" s="233">
        <v>1</v>
      </c>
      <c r="AN42" s="233">
        <v>9</v>
      </c>
      <c r="AO42" s="233">
        <v>10</v>
      </c>
      <c r="AP42" s="233">
        <v>1</v>
      </c>
      <c r="AQ42" s="233">
        <v>42</v>
      </c>
      <c r="AR42" s="233">
        <v>22</v>
      </c>
      <c r="AS42" s="233">
        <v>98</v>
      </c>
      <c r="AT42" s="233">
        <v>8</v>
      </c>
      <c r="AU42" s="233">
        <v>6</v>
      </c>
      <c r="AV42" s="233">
        <v>0</v>
      </c>
      <c r="AW42" s="233">
        <v>464</v>
      </c>
      <c r="AX42" s="233">
        <v>12</v>
      </c>
      <c r="AY42" s="233">
        <v>153</v>
      </c>
      <c r="AZ42" s="233">
        <v>146</v>
      </c>
      <c r="BA42" s="233">
        <v>17</v>
      </c>
      <c r="BB42" s="233">
        <v>265</v>
      </c>
      <c r="BC42" s="233">
        <v>24</v>
      </c>
      <c r="BD42" s="233">
        <v>455</v>
      </c>
      <c r="BE42" s="233">
        <v>401</v>
      </c>
      <c r="BF42" s="233">
        <v>59</v>
      </c>
      <c r="BG42" s="233">
        <v>518</v>
      </c>
      <c r="BH42" s="233">
        <v>64</v>
      </c>
      <c r="BI42" s="233">
        <v>61</v>
      </c>
      <c r="BJ42" s="233">
        <v>87</v>
      </c>
      <c r="BK42" s="68"/>
      <c r="BL42" s="233">
        <v>7620</v>
      </c>
    </row>
    <row r="43" spans="1:64" ht="8.1" customHeight="1">
      <c r="A43" s="57"/>
      <c r="B43" s="57"/>
      <c r="C43" s="57"/>
      <c r="D43" s="57"/>
      <c r="E43" s="55"/>
      <c r="F43" s="57"/>
    </row>
    <row r="44" spans="1:64" ht="24.95" customHeight="1">
      <c r="A44" s="146" t="s">
        <v>185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5"/>
      <c r="BL44" s="59">
        <v>0</v>
      </c>
    </row>
    <row r="45" spans="1:64" ht="24.95" customHeight="1">
      <c r="A45" s="146" t="s">
        <v>186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>
        <v>13</v>
      </c>
      <c r="M45" s="58"/>
      <c r="N45" s="58"/>
      <c r="O45" s="58"/>
      <c r="P45" s="58"/>
      <c r="Q45" s="58"/>
      <c r="R45" s="58">
        <v>3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>
        <v>7</v>
      </c>
      <c r="AD45" s="58"/>
      <c r="AE45" s="58"/>
      <c r="AF45" s="58"/>
      <c r="AG45" s="58"/>
      <c r="AH45" s="58">
        <v>1</v>
      </c>
      <c r="AI45" s="58"/>
      <c r="AJ45" s="58">
        <v>5</v>
      </c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>
        <v>2</v>
      </c>
      <c r="AZ45" s="58"/>
      <c r="BA45" s="58"/>
      <c r="BB45" s="58"/>
      <c r="BC45" s="58"/>
      <c r="BD45" s="58"/>
      <c r="BE45" s="58"/>
      <c r="BF45" s="58"/>
      <c r="BG45" s="58">
        <v>1</v>
      </c>
      <c r="BH45" s="58"/>
      <c r="BI45" s="58"/>
      <c r="BJ45" s="58"/>
      <c r="BK45" s="55"/>
      <c r="BL45" s="59">
        <v>32</v>
      </c>
    </row>
    <row r="46" spans="1:64" ht="24.95" customHeight="1">
      <c r="A46" s="146" t="s">
        <v>187</v>
      </c>
      <c r="B46" s="56"/>
      <c r="C46" s="58"/>
      <c r="D46" s="58"/>
      <c r="E46" s="58"/>
      <c r="F46" s="58"/>
      <c r="G46" s="58"/>
      <c r="H46" s="58">
        <v>1</v>
      </c>
      <c r="I46" s="58">
        <v>2</v>
      </c>
      <c r="J46" s="58"/>
      <c r="K46" s="58"/>
      <c r="L46" s="58">
        <v>1</v>
      </c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>
        <v>7</v>
      </c>
      <c r="AD46" s="58"/>
      <c r="AE46" s="58">
        <v>4</v>
      </c>
      <c r="AF46" s="58">
        <v>1</v>
      </c>
      <c r="AG46" s="58"/>
      <c r="AH46" s="58">
        <v>1</v>
      </c>
      <c r="AI46" s="58"/>
      <c r="AJ46" s="58">
        <v>7</v>
      </c>
      <c r="AK46" s="58"/>
      <c r="AL46" s="58">
        <v>7</v>
      </c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>
        <v>2</v>
      </c>
      <c r="AY46" s="58"/>
      <c r="AZ46" s="58"/>
      <c r="BA46" s="58">
        <v>1</v>
      </c>
      <c r="BB46" s="58">
        <v>1</v>
      </c>
      <c r="BC46" s="58"/>
      <c r="BD46" s="58">
        <v>1</v>
      </c>
      <c r="BE46" s="58">
        <v>5</v>
      </c>
      <c r="BF46" s="58"/>
      <c r="BG46" s="58">
        <v>4</v>
      </c>
      <c r="BH46" s="58"/>
      <c r="BI46" s="58">
        <v>6</v>
      </c>
      <c r="BJ46" s="58"/>
      <c r="BK46" s="55"/>
      <c r="BL46" s="59">
        <v>52</v>
      </c>
    </row>
    <row r="47" spans="1:64" ht="24.95" customHeight="1">
      <c r="A47" s="146" t="s">
        <v>371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5"/>
      <c r="BL47" s="59">
        <v>0</v>
      </c>
    </row>
    <row r="48" spans="1:64" ht="24.95" customHeight="1">
      <c r="A48" s="146" t="s">
        <v>188</v>
      </c>
      <c r="B48" s="56"/>
      <c r="C48" s="58"/>
      <c r="D48" s="58"/>
      <c r="E48" s="58"/>
      <c r="F48" s="58"/>
      <c r="G48" s="58"/>
      <c r="H48" s="58"/>
      <c r="I48" s="58">
        <v>1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>
        <v>1</v>
      </c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>
        <v>1</v>
      </c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5"/>
      <c r="BL48" s="59">
        <v>3</v>
      </c>
    </row>
    <row r="49" spans="1:64" ht="24.95" customHeight="1">
      <c r="A49" s="146" t="s">
        <v>189</v>
      </c>
      <c r="B49" s="56"/>
      <c r="C49" s="58"/>
      <c r="D49" s="58"/>
      <c r="E49" s="58"/>
      <c r="F49" s="58"/>
      <c r="G49" s="58"/>
      <c r="H49" s="58"/>
      <c r="I49" s="58">
        <v>2</v>
      </c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>
        <v>1</v>
      </c>
      <c r="AD49" s="58">
        <v>3</v>
      </c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>
        <v>1</v>
      </c>
      <c r="AZ49" s="58"/>
      <c r="BA49" s="58"/>
      <c r="BB49" s="58"/>
      <c r="BC49" s="58"/>
      <c r="BD49" s="58"/>
      <c r="BE49" s="58"/>
      <c r="BF49" s="58">
        <v>14</v>
      </c>
      <c r="BG49" s="58">
        <v>1</v>
      </c>
      <c r="BH49" s="58"/>
      <c r="BI49" s="58">
        <v>2</v>
      </c>
      <c r="BJ49" s="58"/>
      <c r="BK49" s="55"/>
      <c r="BL49" s="59">
        <v>25</v>
      </c>
    </row>
    <row r="50" spans="1:64" ht="24.95" customHeight="1">
      <c r="A50" s="146" t="s">
        <v>190</v>
      </c>
      <c r="B50" s="56"/>
      <c r="C50" s="58"/>
      <c r="D50" s="58"/>
      <c r="E50" s="58">
        <v>1</v>
      </c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>
        <v>3</v>
      </c>
      <c r="AD50" s="58"/>
      <c r="AE50" s="58"/>
      <c r="AF50" s="58"/>
      <c r="AG50" s="58"/>
      <c r="AH50" s="58"/>
      <c r="AI50" s="58"/>
      <c r="AJ50" s="58">
        <v>1</v>
      </c>
      <c r="AK50" s="58"/>
      <c r="AL50" s="58"/>
      <c r="AM50" s="58"/>
      <c r="AN50" s="58"/>
      <c r="AO50" s="58"/>
      <c r="AP50" s="58"/>
      <c r="AQ50" s="58"/>
      <c r="AR50" s="58"/>
      <c r="AS50" s="58">
        <v>1</v>
      </c>
      <c r="AT50" s="58"/>
      <c r="AU50" s="58"/>
      <c r="AV50" s="58"/>
      <c r="AW50" s="58">
        <v>1</v>
      </c>
      <c r="AX50" s="58"/>
      <c r="AY50" s="58"/>
      <c r="AZ50" s="58"/>
      <c r="BA50" s="58"/>
      <c r="BB50" s="58">
        <v>1</v>
      </c>
      <c r="BC50" s="58"/>
      <c r="BD50" s="58">
        <v>1</v>
      </c>
      <c r="BE50" s="58">
        <v>2</v>
      </c>
      <c r="BF50" s="58"/>
      <c r="BG50" s="58"/>
      <c r="BH50" s="58"/>
      <c r="BI50" s="58"/>
      <c r="BJ50" s="58"/>
      <c r="BK50" s="55"/>
      <c r="BL50" s="59">
        <v>12</v>
      </c>
    </row>
    <row r="51" spans="1:64" ht="24.95" customHeight="1">
      <c r="A51" s="146" t="s">
        <v>191</v>
      </c>
      <c r="B51" s="56"/>
      <c r="C51" s="58"/>
      <c r="D51" s="58"/>
      <c r="E51" s="58"/>
      <c r="F51" s="58">
        <v>2</v>
      </c>
      <c r="G51" s="58"/>
      <c r="H51" s="58">
        <v>3</v>
      </c>
      <c r="I51" s="58">
        <v>1</v>
      </c>
      <c r="J51" s="58">
        <v>1</v>
      </c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/>
      <c r="Y51" s="58"/>
      <c r="Z51" s="58">
        <v>1</v>
      </c>
      <c r="AA51" s="58"/>
      <c r="AB51" s="58"/>
      <c r="AC51" s="58">
        <v>13</v>
      </c>
      <c r="AD51" s="58"/>
      <c r="AE51" s="58">
        <v>1</v>
      </c>
      <c r="AF51" s="58">
        <v>1</v>
      </c>
      <c r="AG51" s="58">
        <v>5</v>
      </c>
      <c r="AH51" s="58">
        <v>7</v>
      </c>
      <c r="AI51" s="58"/>
      <c r="AJ51" s="58">
        <v>4</v>
      </c>
      <c r="AK51" s="58"/>
      <c r="AL51" s="58">
        <v>1</v>
      </c>
      <c r="AM51" s="58"/>
      <c r="AN51" s="58"/>
      <c r="AO51" s="58"/>
      <c r="AP51" s="58"/>
      <c r="AQ51" s="58"/>
      <c r="AR51" s="58"/>
      <c r="AS51" s="58"/>
      <c r="AT51" s="58"/>
      <c r="AU51" s="58"/>
      <c r="AV51" s="58">
        <v>1</v>
      </c>
      <c r="AW51" s="58"/>
      <c r="AX51" s="58"/>
      <c r="AY51" s="58">
        <v>1</v>
      </c>
      <c r="AZ51" s="58"/>
      <c r="BA51" s="58"/>
      <c r="BB51" s="58">
        <v>2</v>
      </c>
      <c r="BC51" s="58">
        <v>2</v>
      </c>
      <c r="BD51" s="58">
        <v>2</v>
      </c>
      <c r="BE51" s="58">
        <v>8</v>
      </c>
      <c r="BF51" s="58"/>
      <c r="BG51" s="58">
        <v>40</v>
      </c>
      <c r="BH51" s="58">
        <v>3</v>
      </c>
      <c r="BI51" s="58">
        <v>3</v>
      </c>
      <c r="BJ51" s="58"/>
      <c r="BK51" s="55"/>
      <c r="BL51" s="59">
        <v>103</v>
      </c>
    </row>
    <row r="52" spans="1:64" ht="24.95" customHeight="1">
      <c r="A52" s="146" t="s">
        <v>192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>
        <v>1</v>
      </c>
      <c r="AD52" s="58"/>
      <c r="AE52" s="58">
        <v>2</v>
      </c>
      <c r="AF52" s="58"/>
      <c r="AG52" s="58"/>
      <c r="AH52" s="58">
        <v>3</v>
      </c>
      <c r="AI52" s="58"/>
      <c r="AJ52" s="58">
        <v>13</v>
      </c>
      <c r="AK52" s="58"/>
      <c r="AL52" s="58">
        <v>2</v>
      </c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>
        <v>1</v>
      </c>
      <c r="BA52" s="58"/>
      <c r="BB52" s="58">
        <v>1</v>
      </c>
      <c r="BC52" s="58"/>
      <c r="BD52" s="58"/>
      <c r="BE52" s="58"/>
      <c r="BF52" s="58"/>
      <c r="BG52" s="58">
        <v>1</v>
      </c>
      <c r="BH52" s="58"/>
      <c r="BI52" s="58">
        <v>1</v>
      </c>
      <c r="BJ52" s="58"/>
      <c r="BK52" s="55"/>
      <c r="BL52" s="59">
        <v>25</v>
      </c>
    </row>
    <row r="53" spans="1:64" ht="24.95" customHeight="1">
      <c r="A53" s="146" t="s">
        <v>182</v>
      </c>
      <c r="B53" s="56"/>
      <c r="C53" s="58"/>
      <c r="D53" s="58"/>
      <c r="E53" s="58"/>
      <c r="F53" s="58"/>
      <c r="G53" s="58"/>
      <c r="H53" s="58"/>
      <c r="I53" s="58">
        <v>1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>
        <v>2</v>
      </c>
      <c r="AI53" s="58"/>
      <c r="AJ53" s="58">
        <v>6</v>
      </c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>
        <v>2</v>
      </c>
      <c r="AZ53" s="58"/>
      <c r="BA53" s="58"/>
      <c r="BB53" s="58">
        <v>1</v>
      </c>
      <c r="BC53" s="58"/>
      <c r="BD53" s="58">
        <v>2</v>
      </c>
      <c r="BE53" s="58">
        <v>1</v>
      </c>
      <c r="BF53" s="58"/>
      <c r="BG53" s="58">
        <v>1</v>
      </c>
      <c r="BH53" s="58">
        <v>2</v>
      </c>
      <c r="BI53" s="58"/>
      <c r="BJ53" s="58"/>
      <c r="BK53" s="55"/>
      <c r="BL53" s="59">
        <v>18</v>
      </c>
    </row>
    <row r="54" spans="1:64" ht="24.95" customHeight="1">
      <c r="A54" s="146" t="s">
        <v>184</v>
      </c>
      <c r="B54" s="56"/>
      <c r="C54" s="58"/>
      <c r="D54" s="58">
        <v>1</v>
      </c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>
        <v>1</v>
      </c>
      <c r="AI54" s="58"/>
      <c r="AJ54" s="58">
        <v>8</v>
      </c>
      <c r="AK54" s="58"/>
      <c r="AL54" s="58">
        <v>2</v>
      </c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>
        <v>1</v>
      </c>
      <c r="BC54" s="58"/>
      <c r="BD54" s="58">
        <v>2</v>
      </c>
      <c r="BE54" s="58"/>
      <c r="BF54" s="58"/>
      <c r="BG54" s="58">
        <v>1</v>
      </c>
      <c r="BH54" s="58"/>
      <c r="BI54" s="58"/>
      <c r="BJ54" s="58"/>
      <c r="BK54" s="55"/>
      <c r="BL54" s="59">
        <v>16</v>
      </c>
    </row>
    <row r="55" spans="1:64" ht="24.95" customHeight="1">
      <c r="A55" s="146" t="s">
        <v>181</v>
      </c>
      <c r="B55" s="56"/>
      <c r="C55" s="58"/>
      <c r="D55" s="58">
        <v>1</v>
      </c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>
        <v>1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>
        <v>3</v>
      </c>
      <c r="AD55" s="58">
        <v>1</v>
      </c>
      <c r="AE55" s="58"/>
      <c r="AF55" s="58"/>
      <c r="AG55" s="58"/>
      <c r="AH55" s="58"/>
      <c r="AI55" s="58"/>
      <c r="AJ55" s="58">
        <v>2</v>
      </c>
      <c r="AK55" s="58"/>
      <c r="AL55" s="58">
        <v>1</v>
      </c>
      <c r="AM55" s="58"/>
      <c r="AN55" s="58"/>
      <c r="AO55" s="58"/>
      <c r="AP55" s="58"/>
      <c r="AQ55" s="58"/>
      <c r="AR55" s="58"/>
      <c r="AS55" s="58">
        <v>3</v>
      </c>
      <c r="AT55" s="58"/>
      <c r="AU55" s="58"/>
      <c r="AV55" s="58"/>
      <c r="AW55" s="58">
        <v>2</v>
      </c>
      <c r="AX55" s="58"/>
      <c r="AY55" s="58"/>
      <c r="AZ55" s="58"/>
      <c r="BA55" s="58"/>
      <c r="BB55" s="58">
        <v>2</v>
      </c>
      <c r="BC55" s="58"/>
      <c r="BD55" s="58"/>
      <c r="BE55" s="58"/>
      <c r="BF55" s="58"/>
      <c r="BG55" s="58">
        <v>1</v>
      </c>
      <c r="BH55" s="58"/>
      <c r="BI55" s="58"/>
      <c r="BJ55" s="58"/>
      <c r="BK55" s="55"/>
      <c r="BL55" s="59">
        <v>17</v>
      </c>
    </row>
    <row r="56" spans="1:64" ht="24.95" customHeight="1">
      <c r="A56" s="146" t="s">
        <v>183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>
        <v>3</v>
      </c>
      <c r="AK56" s="58"/>
      <c r="AL56" s="58"/>
      <c r="AM56" s="58"/>
      <c r="AN56" s="58"/>
      <c r="AO56" s="58"/>
      <c r="AP56" s="58"/>
      <c r="AQ56" s="58"/>
      <c r="AR56" s="58"/>
      <c r="AS56" s="58">
        <v>1</v>
      </c>
      <c r="AT56" s="58"/>
      <c r="AU56" s="58"/>
      <c r="AV56" s="58"/>
      <c r="AW56" s="58"/>
      <c r="AX56" s="58"/>
      <c r="AY56" s="58">
        <v>2</v>
      </c>
      <c r="AZ56" s="58"/>
      <c r="BA56" s="58"/>
      <c r="BB56" s="58"/>
      <c r="BC56" s="58"/>
      <c r="BD56" s="58"/>
      <c r="BE56" s="58"/>
      <c r="BF56" s="58"/>
      <c r="BG56" s="58">
        <v>2</v>
      </c>
      <c r="BH56" s="58"/>
      <c r="BI56" s="58"/>
      <c r="BJ56" s="58"/>
      <c r="BK56" s="55"/>
      <c r="BL56" s="59">
        <v>10</v>
      </c>
    </row>
    <row r="57" spans="1:64" ht="24.95" customHeight="1">
      <c r="A57" s="146" t="s">
        <v>193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>
        <v>1</v>
      </c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>
        <v>1</v>
      </c>
      <c r="AZ57" s="58"/>
      <c r="BA57" s="58"/>
      <c r="BB57" s="58"/>
      <c r="BC57" s="58"/>
      <c r="BD57" s="58"/>
      <c r="BE57" s="58">
        <v>2</v>
      </c>
      <c r="BF57" s="58"/>
      <c r="BG57" s="58"/>
      <c r="BH57" s="58"/>
      <c r="BI57" s="58">
        <v>1</v>
      </c>
      <c r="BJ57" s="58"/>
      <c r="BK57" s="55"/>
      <c r="BL57" s="59">
        <v>5</v>
      </c>
    </row>
    <row r="58" spans="1:64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55"/>
      <c r="BL58" s="66"/>
    </row>
    <row r="59" spans="1:64" s="69" customFormat="1" ht="24.95" customHeight="1">
      <c r="A59" s="232" t="s">
        <v>195</v>
      </c>
      <c r="B59" s="67"/>
      <c r="C59" s="233">
        <v>0</v>
      </c>
      <c r="D59" s="233">
        <v>2</v>
      </c>
      <c r="E59" s="233">
        <v>1</v>
      </c>
      <c r="F59" s="233">
        <v>2</v>
      </c>
      <c r="G59" s="233">
        <v>0</v>
      </c>
      <c r="H59" s="233">
        <v>4</v>
      </c>
      <c r="I59" s="233">
        <v>7</v>
      </c>
      <c r="J59" s="233">
        <v>1</v>
      </c>
      <c r="K59" s="233">
        <v>0</v>
      </c>
      <c r="L59" s="233">
        <v>15</v>
      </c>
      <c r="M59" s="233">
        <v>0</v>
      </c>
      <c r="N59" s="233">
        <v>0</v>
      </c>
      <c r="O59" s="233">
        <v>1</v>
      </c>
      <c r="P59" s="233">
        <v>1</v>
      </c>
      <c r="Q59" s="233">
        <v>0</v>
      </c>
      <c r="R59" s="233">
        <v>7</v>
      </c>
      <c r="S59" s="233">
        <v>0</v>
      </c>
      <c r="T59" s="233">
        <v>0</v>
      </c>
      <c r="U59" s="233">
        <v>0</v>
      </c>
      <c r="V59" s="233">
        <v>0</v>
      </c>
      <c r="W59" s="233">
        <v>0</v>
      </c>
      <c r="X59" s="233">
        <v>0</v>
      </c>
      <c r="Y59" s="233">
        <v>0</v>
      </c>
      <c r="Z59" s="233">
        <v>1</v>
      </c>
      <c r="AA59" s="233">
        <v>0</v>
      </c>
      <c r="AB59" s="233">
        <v>0</v>
      </c>
      <c r="AC59" s="233">
        <v>35</v>
      </c>
      <c r="AD59" s="233">
        <v>4</v>
      </c>
      <c r="AE59" s="233">
        <v>7</v>
      </c>
      <c r="AF59" s="233">
        <v>2</v>
      </c>
      <c r="AG59" s="233">
        <v>5</v>
      </c>
      <c r="AH59" s="233">
        <v>16</v>
      </c>
      <c r="AI59" s="233">
        <v>0</v>
      </c>
      <c r="AJ59" s="233">
        <v>50</v>
      </c>
      <c r="AK59" s="233">
        <v>0</v>
      </c>
      <c r="AL59" s="233">
        <v>13</v>
      </c>
      <c r="AM59" s="233">
        <v>0</v>
      </c>
      <c r="AN59" s="233">
        <v>0</v>
      </c>
      <c r="AO59" s="233">
        <v>0</v>
      </c>
      <c r="AP59" s="233">
        <v>0</v>
      </c>
      <c r="AQ59" s="233">
        <v>0</v>
      </c>
      <c r="AR59" s="233">
        <v>0</v>
      </c>
      <c r="AS59" s="233">
        <v>5</v>
      </c>
      <c r="AT59" s="233">
        <v>0</v>
      </c>
      <c r="AU59" s="233">
        <v>0</v>
      </c>
      <c r="AV59" s="233">
        <v>1</v>
      </c>
      <c r="AW59" s="233">
        <v>4</v>
      </c>
      <c r="AX59" s="233">
        <v>2</v>
      </c>
      <c r="AY59" s="233">
        <v>9</v>
      </c>
      <c r="AZ59" s="233">
        <v>1</v>
      </c>
      <c r="BA59" s="233">
        <v>1</v>
      </c>
      <c r="BB59" s="233">
        <v>9</v>
      </c>
      <c r="BC59" s="233">
        <v>2</v>
      </c>
      <c r="BD59" s="233">
        <v>8</v>
      </c>
      <c r="BE59" s="233">
        <v>18</v>
      </c>
      <c r="BF59" s="233">
        <v>14</v>
      </c>
      <c r="BG59" s="233">
        <v>52</v>
      </c>
      <c r="BH59" s="233">
        <v>5</v>
      </c>
      <c r="BI59" s="233">
        <v>13</v>
      </c>
      <c r="BJ59" s="233">
        <v>0</v>
      </c>
      <c r="BK59" s="68"/>
      <c r="BL59" s="233">
        <v>318</v>
      </c>
    </row>
    <row r="60" spans="1:64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6"/>
      <c r="BL60" s="57"/>
    </row>
    <row r="61" spans="1:64" ht="24.95" customHeight="1">
      <c r="A61" s="232" t="s">
        <v>90</v>
      </c>
      <c r="B61" s="56"/>
      <c r="C61" s="233">
        <v>1</v>
      </c>
      <c r="D61" s="233">
        <v>89</v>
      </c>
      <c r="E61" s="233">
        <v>1</v>
      </c>
      <c r="F61" s="233">
        <v>36</v>
      </c>
      <c r="G61" s="233">
        <v>6</v>
      </c>
      <c r="H61" s="233">
        <v>181</v>
      </c>
      <c r="I61" s="233">
        <v>250</v>
      </c>
      <c r="J61" s="233">
        <v>31</v>
      </c>
      <c r="K61" s="233">
        <v>1</v>
      </c>
      <c r="L61" s="233">
        <v>189</v>
      </c>
      <c r="M61" s="233">
        <v>3</v>
      </c>
      <c r="N61" s="233">
        <v>12</v>
      </c>
      <c r="O61" s="233">
        <v>7</v>
      </c>
      <c r="P61" s="233">
        <v>134</v>
      </c>
      <c r="Q61" s="233">
        <v>24</v>
      </c>
      <c r="R61" s="233">
        <v>148</v>
      </c>
      <c r="S61" s="233">
        <v>2</v>
      </c>
      <c r="T61" s="233">
        <v>1</v>
      </c>
      <c r="U61" s="233">
        <v>3</v>
      </c>
      <c r="V61" s="233">
        <v>8</v>
      </c>
      <c r="W61" s="233">
        <v>1</v>
      </c>
      <c r="X61" s="233">
        <v>1</v>
      </c>
      <c r="Y61" s="233">
        <v>1</v>
      </c>
      <c r="Z61" s="233">
        <v>4</v>
      </c>
      <c r="AA61" s="233">
        <v>8</v>
      </c>
      <c r="AB61" s="233">
        <v>1</v>
      </c>
      <c r="AC61" s="233">
        <v>527</v>
      </c>
      <c r="AD61" s="233">
        <v>97</v>
      </c>
      <c r="AE61" s="233">
        <v>161</v>
      </c>
      <c r="AF61" s="233">
        <v>351</v>
      </c>
      <c r="AG61" s="233">
        <v>167</v>
      </c>
      <c r="AH61" s="233">
        <v>432</v>
      </c>
      <c r="AI61" s="233">
        <v>2</v>
      </c>
      <c r="AJ61" s="233">
        <v>1575</v>
      </c>
      <c r="AK61" s="233">
        <v>1</v>
      </c>
      <c r="AL61" s="233">
        <v>415</v>
      </c>
      <c r="AM61" s="233">
        <v>1</v>
      </c>
      <c r="AN61" s="233">
        <v>9</v>
      </c>
      <c r="AO61" s="233">
        <v>10</v>
      </c>
      <c r="AP61" s="233">
        <v>1</v>
      </c>
      <c r="AQ61" s="233">
        <v>42</v>
      </c>
      <c r="AR61" s="233">
        <v>22</v>
      </c>
      <c r="AS61" s="233">
        <v>103</v>
      </c>
      <c r="AT61" s="233">
        <v>8</v>
      </c>
      <c r="AU61" s="233">
        <v>6</v>
      </c>
      <c r="AV61" s="233">
        <v>1</v>
      </c>
      <c r="AW61" s="233">
        <v>468</v>
      </c>
      <c r="AX61" s="233">
        <v>14</v>
      </c>
      <c r="AY61" s="233">
        <v>162</v>
      </c>
      <c r="AZ61" s="233">
        <v>147</v>
      </c>
      <c r="BA61" s="233">
        <v>18</v>
      </c>
      <c r="BB61" s="233">
        <v>274</v>
      </c>
      <c r="BC61" s="233">
        <v>26</v>
      </c>
      <c r="BD61" s="233">
        <v>463</v>
      </c>
      <c r="BE61" s="233">
        <v>419</v>
      </c>
      <c r="BF61" s="233">
        <v>73</v>
      </c>
      <c r="BG61" s="233">
        <v>570</v>
      </c>
      <c r="BH61" s="233">
        <v>69</v>
      </c>
      <c r="BI61" s="233">
        <v>74</v>
      </c>
      <c r="BJ61" s="233">
        <v>87</v>
      </c>
      <c r="BK61" s="68"/>
      <c r="BL61" s="233">
        <v>7938</v>
      </c>
    </row>
    <row r="62" spans="1:64">
      <c r="A62" s="55"/>
    </row>
    <row r="63" spans="1:64" ht="20.100000000000001" customHeight="1">
      <c r="A63" s="75" t="s">
        <v>196</v>
      </c>
    </row>
    <row r="64" spans="1:64" ht="20.100000000000001" customHeight="1">
      <c r="A64" s="75" t="s">
        <v>197</v>
      </c>
    </row>
    <row r="65" spans="1:1" ht="20.100000000000001" customHeight="1">
      <c r="A65" s="75" t="s">
        <v>198</v>
      </c>
    </row>
    <row r="66" spans="1:1" ht="20.100000000000001" customHeight="1">
      <c r="A66" s="75" t="s">
        <v>199</v>
      </c>
    </row>
    <row r="67" spans="1:1" ht="20.100000000000001" customHeight="1">
      <c r="A67" s="75" t="s">
        <v>200</v>
      </c>
    </row>
    <row r="68" spans="1:1" ht="20.100000000000001" customHeight="1">
      <c r="A68" s="75" t="s">
        <v>201</v>
      </c>
    </row>
    <row r="69" spans="1:1" ht="20.100000000000001" customHeight="1">
      <c r="A69" s="75"/>
    </row>
  </sheetData>
  <mergeCells count="7">
    <mergeCell ref="C5:BJ5"/>
    <mergeCell ref="A5:A7"/>
    <mergeCell ref="BL5:BL7"/>
    <mergeCell ref="A3:BL3"/>
    <mergeCell ref="A2:BL2"/>
    <mergeCell ref="BI6:BI7"/>
    <mergeCell ref="BJ6:BJ7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" orientation="landscape" useFirstPageNumber="1" r:id="rId1"/>
  <headerFooter scaleWithDoc="0">
    <oddHeader>&amp;L&amp;G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1514-3B62-479B-9BB0-A1890CAAE0BE}">
  <dimension ref="A1:Q71"/>
  <sheetViews>
    <sheetView view="pageBreakPreview" zoomScale="60" zoomScaleNormal="100" workbookViewId="0">
      <selection activeCell="N55" sqref="N55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58" t="s">
        <v>524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</row>
    <row r="3" spans="1:17" ht="20.100000000000001" customHeight="1">
      <c r="A3" s="558" t="str">
        <f>UPPER(CONCATENATE("Diciembre 2023"))</f>
        <v>DICIEMBRE 2023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</row>
    <row r="4" spans="1:17">
      <c r="A4" s="55"/>
    </row>
    <row r="5" spans="1:17">
      <c r="A5" s="548" t="s">
        <v>523</v>
      </c>
      <c r="B5" s="554"/>
      <c r="C5" s="548" t="s">
        <v>273</v>
      </c>
      <c r="D5" s="548"/>
      <c r="E5" s="548"/>
      <c r="F5" s="548"/>
      <c r="G5" s="548"/>
      <c r="H5" s="548"/>
      <c r="I5" s="81"/>
      <c r="J5" s="548" t="s">
        <v>274</v>
      </c>
      <c r="K5" s="548"/>
      <c r="L5" s="548"/>
      <c r="M5" s="548"/>
      <c r="N5" s="548"/>
      <c r="O5" s="548"/>
      <c r="P5" s="554"/>
      <c r="Q5" s="548" t="s">
        <v>90</v>
      </c>
    </row>
    <row r="6" spans="1:17">
      <c r="A6" s="548"/>
      <c r="B6" s="554"/>
      <c r="C6" s="548" t="s">
        <v>282</v>
      </c>
      <c r="D6" s="548"/>
      <c r="E6" s="548" t="s">
        <v>283</v>
      </c>
      <c r="F6" s="548"/>
      <c r="G6" s="548" t="s">
        <v>195</v>
      </c>
      <c r="H6" s="548" t="s">
        <v>275</v>
      </c>
      <c r="I6" s="81"/>
      <c r="J6" s="548" t="s">
        <v>282</v>
      </c>
      <c r="K6" s="548"/>
      <c r="L6" s="548" t="s">
        <v>283</v>
      </c>
      <c r="M6" s="548"/>
      <c r="N6" s="548" t="s">
        <v>195</v>
      </c>
      <c r="O6" s="548" t="s">
        <v>275</v>
      </c>
      <c r="P6" s="554"/>
      <c r="Q6" s="548"/>
    </row>
    <row r="7" spans="1:17">
      <c r="A7" s="548"/>
      <c r="B7" s="554"/>
      <c r="C7" s="90" t="s">
        <v>276</v>
      </c>
      <c r="D7" s="90" t="s">
        <v>277</v>
      </c>
      <c r="E7" s="90" t="s">
        <v>276</v>
      </c>
      <c r="F7" s="90" t="s">
        <v>277</v>
      </c>
      <c r="G7" s="548"/>
      <c r="H7" s="548"/>
      <c r="I7" s="81"/>
      <c r="J7" s="90" t="s">
        <v>276</v>
      </c>
      <c r="K7" s="90" t="s">
        <v>277</v>
      </c>
      <c r="L7" s="90" t="s">
        <v>276</v>
      </c>
      <c r="M7" s="90" t="s">
        <v>277</v>
      </c>
      <c r="N7" s="548"/>
      <c r="O7" s="548"/>
      <c r="P7" s="554"/>
      <c r="Q7" s="54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99" t="s">
        <v>462</v>
      </c>
      <c r="B9" s="55"/>
      <c r="C9" s="58">
        <v>2</v>
      </c>
      <c r="D9" s="58"/>
      <c r="E9" s="58"/>
      <c r="F9" s="58"/>
      <c r="G9" s="59">
        <v>2</v>
      </c>
      <c r="H9" s="59">
        <v>100</v>
      </c>
      <c r="I9" s="131"/>
      <c r="J9" s="58"/>
      <c r="K9" s="58"/>
      <c r="L9" s="58"/>
      <c r="M9" s="58"/>
      <c r="N9" s="59">
        <v>0</v>
      </c>
      <c r="O9" s="59">
        <v>0</v>
      </c>
      <c r="P9" s="131"/>
      <c r="Q9" s="59">
        <v>2</v>
      </c>
    </row>
    <row r="10" spans="1:17" ht="16.5">
      <c r="A10" s="99" t="s">
        <v>463</v>
      </c>
      <c r="B10" s="55"/>
      <c r="C10" s="58">
        <v>6</v>
      </c>
      <c r="D10" s="58">
        <v>1</v>
      </c>
      <c r="E10" s="58">
        <v>6</v>
      </c>
      <c r="F10" s="58">
        <v>1</v>
      </c>
      <c r="G10" s="59">
        <v>14</v>
      </c>
      <c r="H10" s="59">
        <v>88</v>
      </c>
      <c r="I10" s="131"/>
      <c r="J10" s="58">
        <v>2</v>
      </c>
      <c r="K10" s="58"/>
      <c r="L10" s="58"/>
      <c r="M10" s="58"/>
      <c r="N10" s="59">
        <v>2</v>
      </c>
      <c r="O10" s="59">
        <v>13</v>
      </c>
      <c r="P10" s="131"/>
      <c r="Q10" s="59">
        <v>16</v>
      </c>
    </row>
    <row r="11" spans="1:17" ht="16.5">
      <c r="A11" s="99" t="s">
        <v>464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1"/>
      <c r="J11" s="58"/>
      <c r="K11" s="58"/>
      <c r="L11" s="58"/>
      <c r="M11" s="58"/>
      <c r="N11" s="59">
        <v>0</v>
      </c>
      <c r="O11" s="59">
        <v>0</v>
      </c>
      <c r="P11" s="131"/>
      <c r="Q11" s="59">
        <v>1</v>
      </c>
    </row>
    <row r="12" spans="1:17" ht="16.5">
      <c r="A12" s="99" t="s">
        <v>465</v>
      </c>
      <c r="B12" s="55"/>
      <c r="C12" s="58"/>
      <c r="D12" s="58"/>
      <c r="E12" s="58"/>
      <c r="F12" s="58"/>
      <c r="G12" s="59">
        <v>0</v>
      </c>
      <c r="H12" s="59">
        <v>0</v>
      </c>
      <c r="I12" s="131"/>
      <c r="J12" s="58"/>
      <c r="K12" s="58"/>
      <c r="L12" s="58">
        <v>1</v>
      </c>
      <c r="M12" s="58"/>
      <c r="N12" s="59">
        <v>1</v>
      </c>
      <c r="O12" s="59">
        <v>100</v>
      </c>
      <c r="P12" s="131"/>
      <c r="Q12" s="59">
        <v>1</v>
      </c>
    </row>
    <row r="13" spans="1:17" ht="16.5">
      <c r="A13" s="99" t="s">
        <v>466</v>
      </c>
      <c r="B13" s="55"/>
      <c r="C13" s="58">
        <v>3</v>
      </c>
      <c r="D13" s="58"/>
      <c r="E13" s="58">
        <v>5</v>
      </c>
      <c r="F13" s="58"/>
      <c r="G13" s="59">
        <v>8</v>
      </c>
      <c r="H13" s="59">
        <v>80</v>
      </c>
      <c r="I13" s="131"/>
      <c r="J13" s="58"/>
      <c r="K13" s="58"/>
      <c r="L13" s="58">
        <v>2</v>
      </c>
      <c r="M13" s="58"/>
      <c r="N13" s="59">
        <v>2</v>
      </c>
      <c r="O13" s="59">
        <v>20</v>
      </c>
      <c r="P13" s="131"/>
      <c r="Q13" s="59">
        <v>10</v>
      </c>
    </row>
    <row r="14" spans="1:17" ht="16.5">
      <c r="A14" s="99" t="s">
        <v>467</v>
      </c>
      <c r="B14" s="55"/>
      <c r="C14" s="58">
        <v>1</v>
      </c>
      <c r="D14" s="58"/>
      <c r="E14" s="58"/>
      <c r="F14" s="58"/>
      <c r="G14" s="59">
        <v>1</v>
      </c>
      <c r="H14" s="59">
        <v>25</v>
      </c>
      <c r="I14" s="131"/>
      <c r="J14" s="58">
        <v>1</v>
      </c>
      <c r="K14" s="58"/>
      <c r="L14" s="58">
        <v>2</v>
      </c>
      <c r="M14" s="58"/>
      <c r="N14" s="59">
        <v>3</v>
      </c>
      <c r="O14" s="59">
        <v>75</v>
      </c>
      <c r="P14" s="131"/>
      <c r="Q14" s="59">
        <v>4</v>
      </c>
    </row>
    <row r="15" spans="1:17" ht="16.5">
      <c r="A15" s="99" t="s">
        <v>468</v>
      </c>
      <c r="B15" s="55"/>
      <c r="C15" s="58">
        <v>2</v>
      </c>
      <c r="D15" s="58"/>
      <c r="E15" s="58">
        <v>3</v>
      </c>
      <c r="F15" s="58"/>
      <c r="G15" s="59">
        <v>5</v>
      </c>
      <c r="H15" s="59">
        <v>100</v>
      </c>
      <c r="I15" s="131"/>
      <c r="J15" s="58"/>
      <c r="K15" s="58"/>
      <c r="L15" s="58"/>
      <c r="M15" s="58"/>
      <c r="N15" s="59">
        <v>0</v>
      </c>
      <c r="O15" s="59">
        <v>0</v>
      </c>
      <c r="P15" s="131"/>
      <c r="Q15" s="59">
        <v>5</v>
      </c>
    </row>
    <row r="16" spans="1:17" ht="16.5">
      <c r="A16" s="99" t="s">
        <v>469</v>
      </c>
      <c r="B16" s="55"/>
      <c r="C16" s="58"/>
      <c r="D16" s="58"/>
      <c r="E16" s="58"/>
      <c r="F16" s="58"/>
      <c r="G16" s="59">
        <v>0</v>
      </c>
      <c r="H16" s="59">
        <v>0</v>
      </c>
      <c r="I16" s="131"/>
      <c r="J16" s="58"/>
      <c r="K16" s="58"/>
      <c r="L16" s="58">
        <v>1</v>
      </c>
      <c r="M16" s="58"/>
      <c r="N16" s="59">
        <v>1</v>
      </c>
      <c r="O16" s="59">
        <v>100</v>
      </c>
      <c r="P16" s="131"/>
      <c r="Q16" s="59">
        <v>1</v>
      </c>
    </row>
    <row r="17" spans="1:17" ht="16.5">
      <c r="A17" s="99" t="s">
        <v>470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31"/>
      <c r="J17" s="58"/>
      <c r="K17" s="58"/>
      <c r="L17" s="58"/>
      <c r="M17" s="58"/>
      <c r="N17" s="59">
        <v>0</v>
      </c>
      <c r="O17" s="59">
        <v>0</v>
      </c>
      <c r="P17" s="131"/>
      <c r="Q17" s="59">
        <v>1</v>
      </c>
    </row>
    <row r="18" spans="1:17" ht="16.5">
      <c r="A18" s="99" t="s">
        <v>471</v>
      </c>
      <c r="B18" s="55"/>
      <c r="C18" s="58">
        <v>3</v>
      </c>
      <c r="D18" s="58">
        <v>1</v>
      </c>
      <c r="E18" s="58">
        <v>2</v>
      </c>
      <c r="F18" s="58"/>
      <c r="G18" s="59">
        <v>6</v>
      </c>
      <c r="H18" s="59">
        <v>86</v>
      </c>
      <c r="I18" s="131"/>
      <c r="J18" s="58">
        <v>1</v>
      </c>
      <c r="K18" s="58"/>
      <c r="L18" s="58"/>
      <c r="M18" s="58"/>
      <c r="N18" s="59">
        <v>1</v>
      </c>
      <c r="O18" s="59">
        <v>14</v>
      </c>
      <c r="P18" s="131"/>
      <c r="Q18" s="59">
        <v>7</v>
      </c>
    </row>
    <row r="19" spans="1:17" ht="16.5">
      <c r="A19" s="99" t="s">
        <v>472</v>
      </c>
      <c r="B19" s="55"/>
      <c r="C19" s="58">
        <v>4</v>
      </c>
      <c r="D19" s="58"/>
      <c r="E19" s="58">
        <v>2</v>
      </c>
      <c r="F19" s="58"/>
      <c r="G19" s="59">
        <v>6</v>
      </c>
      <c r="H19" s="59">
        <v>86</v>
      </c>
      <c r="I19" s="131"/>
      <c r="J19" s="58"/>
      <c r="K19" s="58"/>
      <c r="L19" s="58"/>
      <c r="M19" s="58">
        <v>1</v>
      </c>
      <c r="N19" s="59">
        <v>1</v>
      </c>
      <c r="O19" s="59">
        <v>14</v>
      </c>
      <c r="P19" s="131"/>
      <c r="Q19" s="59">
        <v>7</v>
      </c>
    </row>
    <row r="20" spans="1:17" ht="16.5">
      <c r="A20" s="99" t="s">
        <v>473</v>
      </c>
      <c r="B20" s="55"/>
      <c r="C20" s="58">
        <v>1</v>
      </c>
      <c r="D20" s="58"/>
      <c r="E20" s="58"/>
      <c r="F20" s="58"/>
      <c r="G20" s="59">
        <v>1</v>
      </c>
      <c r="H20" s="59">
        <v>17</v>
      </c>
      <c r="I20" s="131"/>
      <c r="J20" s="58">
        <v>2</v>
      </c>
      <c r="K20" s="58"/>
      <c r="L20" s="58">
        <v>3</v>
      </c>
      <c r="M20" s="58"/>
      <c r="N20" s="59">
        <v>5</v>
      </c>
      <c r="O20" s="59">
        <v>83</v>
      </c>
      <c r="P20" s="131"/>
      <c r="Q20" s="59">
        <v>6</v>
      </c>
    </row>
    <row r="21" spans="1:17" ht="16.5">
      <c r="A21" s="99" t="s">
        <v>474</v>
      </c>
      <c r="B21" s="55"/>
      <c r="C21" s="58">
        <v>110</v>
      </c>
      <c r="D21" s="58">
        <v>12</v>
      </c>
      <c r="E21" s="58">
        <v>99</v>
      </c>
      <c r="F21" s="58">
        <v>13</v>
      </c>
      <c r="G21" s="59">
        <v>234</v>
      </c>
      <c r="H21" s="59">
        <v>71</v>
      </c>
      <c r="I21" s="131"/>
      <c r="J21" s="58">
        <v>39</v>
      </c>
      <c r="K21" s="58">
        <v>8</v>
      </c>
      <c r="L21" s="58">
        <v>41</v>
      </c>
      <c r="M21" s="58">
        <v>6</v>
      </c>
      <c r="N21" s="59">
        <v>94</v>
      </c>
      <c r="O21" s="59">
        <v>29</v>
      </c>
      <c r="P21" s="131"/>
      <c r="Q21" s="59">
        <v>328</v>
      </c>
    </row>
    <row r="22" spans="1:17" ht="16.5">
      <c r="A22" s="99" t="s">
        <v>475</v>
      </c>
      <c r="B22" s="55"/>
      <c r="C22" s="58">
        <v>2</v>
      </c>
      <c r="D22" s="58"/>
      <c r="E22" s="58"/>
      <c r="F22" s="58"/>
      <c r="G22" s="59">
        <v>2</v>
      </c>
      <c r="H22" s="59">
        <v>100</v>
      </c>
      <c r="I22" s="131"/>
      <c r="J22" s="58"/>
      <c r="K22" s="58"/>
      <c r="L22" s="58"/>
      <c r="M22" s="58"/>
      <c r="N22" s="59">
        <v>0</v>
      </c>
      <c r="O22" s="59">
        <v>0</v>
      </c>
      <c r="P22" s="131"/>
      <c r="Q22" s="59">
        <v>2</v>
      </c>
    </row>
    <row r="23" spans="1:17" ht="16.5">
      <c r="A23" s="99" t="s">
        <v>476</v>
      </c>
      <c r="B23" s="55"/>
      <c r="C23" s="58">
        <v>3</v>
      </c>
      <c r="D23" s="58"/>
      <c r="E23" s="58">
        <v>2</v>
      </c>
      <c r="F23" s="58"/>
      <c r="G23" s="59">
        <v>5</v>
      </c>
      <c r="H23" s="59">
        <v>100</v>
      </c>
      <c r="I23" s="131"/>
      <c r="J23" s="58"/>
      <c r="K23" s="58"/>
      <c r="L23" s="58"/>
      <c r="M23" s="58"/>
      <c r="N23" s="59">
        <v>0</v>
      </c>
      <c r="O23" s="59">
        <v>0</v>
      </c>
      <c r="P23" s="131"/>
      <c r="Q23" s="59">
        <v>5</v>
      </c>
    </row>
    <row r="24" spans="1:17" ht="16.5">
      <c r="A24" s="99" t="s">
        <v>477</v>
      </c>
      <c r="B24" s="55"/>
      <c r="C24" s="58">
        <v>30</v>
      </c>
      <c r="D24" s="58"/>
      <c r="E24" s="58">
        <v>17</v>
      </c>
      <c r="F24" s="58">
        <v>1</v>
      </c>
      <c r="G24" s="59">
        <v>48</v>
      </c>
      <c r="H24" s="59">
        <v>79</v>
      </c>
      <c r="I24" s="131"/>
      <c r="J24" s="58">
        <v>4</v>
      </c>
      <c r="K24" s="58">
        <v>2</v>
      </c>
      <c r="L24" s="58">
        <v>6</v>
      </c>
      <c r="M24" s="58">
        <v>1</v>
      </c>
      <c r="N24" s="59">
        <v>13</v>
      </c>
      <c r="O24" s="59">
        <v>21</v>
      </c>
      <c r="P24" s="131"/>
      <c r="Q24" s="59">
        <v>61</v>
      </c>
    </row>
    <row r="25" spans="1:17" ht="16.5">
      <c r="A25" s="99" t="s">
        <v>478</v>
      </c>
      <c r="B25" s="55"/>
      <c r="C25" s="58">
        <v>3</v>
      </c>
      <c r="D25" s="58"/>
      <c r="E25" s="58">
        <v>1</v>
      </c>
      <c r="F25" s="58"/>
      <c r="G25" s="59">
        <v>4</v>
      </c>
      <c r="H25" s="59">
        <v>6</v>
      </c>
      <c r="I25" s="131"/>
      <c r="J25" s="58">
        <v>43</v>
      </c>
      <c r="K25" s="58"/>
      <c r="L25" s="58">
        <v>23</v>
      </c>
      <c r="M25" s="58">
        <v>1</v>
      </c>
      <c r="N25" s="59">
        <v>67</v>
      </c>
      <c r="O25" s="59">
        <v>94</v>
      </c>
      <c r="P25" s="131"/>
      <c r="Q25" s="59">
        <v>71</v>
      </c>
    </row>
    <row r="26" spans="1:17" ht="16.5">
      <c r="A26" s="99" t="s">
        <v>479</v>
      </c>
      <c r="B26" s="55"/>
      <c r="C26" s="58">
        <v>66</v>
      </c>
      <c r="D26" s="58">
        <v>9</v>
      </c>
      <c r="E26" s="58">
        <v>113</v>
      </c>
      <c r="F26" s="58">
        <v>3</v>
      </c>
      <c r="G26" s="59">
        <v>191</v>
      </c>
      <c r="H26" s="59">
        <v>84</v>
      </c>
      <c r="I26" s="131"/>
      <c r="J26" s="58">
        <v>13</v>
      </c>
      <c r="K26" s="58"/>
      <c r="L26" s="58">
        <v>23</v>
      </c>
      <c r="M26" s="58">
        <v>1</v>
      </c>
      <c r="N26" s="59">
        <v>37</v>
      </c>
      <c r="O26" s="59">
        <v>16</v>
      </c>
      <c r="P26" s="131"/>
      <c r="Q26" s="59">
        <v>228</v>
      </c>
    </row>
    <row r="27" spans="1:17" ht="16.5">
      <c r="A27" s="99" t="s">
        <v>87</v>
      </c>
      <c r="B27" s="55"/>
      <c r="C27" s="58">
        <v>3</v>
      </c>
      <c r="D27" s="58">
        <v>1</v>
      </c>
      <c r="E27" s="58">
        <v>5</v>
      </c>
      <c r="F27" s="58"/>
      <c r="G27" s="59">
        <v>9</v>
      </c>
      <c r="H27" s="59">
        <v>100</v>
      </c>
      <c r="I27" s="131"/>
      <c r="J27" s="58"/>
      <c r="K27" s="58"/>
      <c r="L27" s="58"/>
      <c r="M27" s="58"/>
      <c r="N27" s="59">
        <v>0</v>
      </c>
      <c r="O27" s="59">
        <v>0</v>
      </c>
      <c r="P27" s="131"/>
      <c r="Q27" s="59">
        <v>9</v>
      </c>
    </row>
    <row r="28" spans="1:17" ht="16.5">
      <c r="A28" s="99" t="s">
        <v>480</v>
      </c>
      <c r="B28" s="55"/>
      <c r="C28" s="58">
        <v>296</v>
      </c>
      <c r="D28" s="58">
        <v>46</v>
      </c>
      <c r="E28" s="58">
        <v>390</v>
      </c>
      <c r="F28" s="58">
        <v>36</v>
      </c>
      <c r="G28" s="59">
        <v>768</v>
      </c>
      <c r="H28" s="59">
        <v>68</v>
      </c>
      <c r="I28" s="131"/>
      <c r="J28" s="58">
        <v>168</v>
      </c>
      <c r="K28" s="58">
        <v>23</v>
      </c>
      <c r="L28" s="58">
        <v>139</v>
      </c>
      <c r="M28" s="58">
        <v>29</v>
      </c>
      <c r="N28" s="59">
        <v>359</v>
      </c>
      <c r="O28" s="59">
        <v>32</v>
      </c>
      <c r="P28" s="131"/>
      <c r="Q28" s="60">
        <v>1127</v>
      </c>
    </row>
    <row r="29" spans="1:17" ht="16.5">
      <c r="A29" s="99" t="s">
        <v>481</v>
      </c>
      <c r="B29" s="55"/>
      <c r="C29" s="58">
        <v>1</v>
      </c>
      <c r="D29" s="58"/>
      <c r="E29" s="58"/>
      <c r="F29" s="58"/>
      <c r="G29" s="59">
        <v>1</v>
      </c>
      <c r="H29" s="59">
        <v>100</v>
      </c>
      <c r="I29" s="131"/>
      <c r="J29" s="58"/>
      <c r="K29" s="58"/>
      <c r="L29" s="58"/>
      <c r="M29" s="58"/>
      <c r="N29" s="59">
        <v>0</v>
      </c>
      <c r="O29" s="59">
        <v>0</v>
      </c>
      <c r="P29" s="131"/>
      <c r="Q29" s="59">
        <v>1</v>
      </c>
    </row>
    <row r="30" spans="1:17" ht="16.5">
      <c r="A30" s="99" t="s">
        <v>482</v>
      </c>
      <c r="B30" s="55"/>
      <c r="C30" s="58">
        <v>1</v>
      </c>
      <c r="D30" s="58"/>
      <c r="E30" s="58"/>
      <c r="F30" s="58"/>
      <c r="G30" s="59">
        <v>1</v>
      </c>
      <c r="H30" s="59">
        <v>100</v>
      </c>
      <c r="I30" s="131"/>
      <c r="J30" s="58"/>
      <c r="K30" s="58"/>
      <c r="L30" s="58"/>
      <c r="M30" s="58"/>
      <c r="N30" s="59">
        <v>0</v>
      </c>
      <c r="O30" s="59">
        <v>0</v>
      </c>
      <c r="P30" s="131"/>
      <c r="Q30" s="59">
        <v>1</v>
      </c>
    </row>
    <row r="31" spans="1:17" ht="16.5">
      <c r="A31" s="99" t="s">
        <v>483</v>
      </c>
      <c r="B31" s="55"/>
      <c r="C31" s="58">
        <v>122</v>
      </c>
      <c r="D31" s="58">
        <v>7</v>
      </c>
      <c r="E31" s="58">
        <v>167</v>
      </c>
      <c r="F31" s="58">
        <v>4</v>
      </c>
      <c r="G31" s="59">
        <v>300</v>
      </c>
      <c r="H31" s="59">
        <v>64</v>
      </c>
      <c r="I31" s="131"/>
      <c r="J31" s="58">
        <v>67</v>
      </c>
      <c r="K31" s="58">
        <v>2</v>
      </c>
      <c r="L31" s="58">
        <v>98</v>
      </c>
      <c r="M31" s="58"/>
      <c r="N31" s="59">
        <v>167</v>
      </c>
      <c r="O31" s="59">
        <v>36</v>
      </c>
      <c r="P31" s="131"/>
      <c r="Q31" s="59">
        <v>467</v>
      </c>
    </row>
    <row r="32" spans="1:17" ht="16.5">
      <c r="A32" s="99" t="s">
        <v>484</v>
      </c>
      <c r="B32" s="55"/>
      <c r="C32" s="58"/>
      <c r="D32" s="58"/>
      <c r="E32" s="58">
        <v>1</v>
      </c>
      <c r="F32" s="58"/>
      <c r="G32" s="59">
        <v>1</v>
      </c>
      <c r="H32" s="59">
        <v>100</v>
      </c>
      <c r="I32" s="131"/>
      <c r="J32" s="58"/>
      <c r="K32" s="58"/>
      <c r="L32" s="58"/>
      <c r="M32" s="58"/>
      <c r="N32" s="59">
        <v>0</v>
      </c>
      <c r="O32" s="59">
        <v>0</v>
      </c>
      <c r="P32" s="131"/>
      <c r="Q32" s="59">
        <v>1</v>
      </c>
    </row>
    <row r="33" spans="1:17" ht="16.5">
      <c r="A33" s="99" t="s">
        <v>485</v>
      </c>
      <c r="B33" s="55"/>
      <c r="C33" s="58">
        <v>4</v>
      </c>
      <c r="D33" s="58"/>
      <c r="E33" s="58">
        <v>2</v>
      </c>
      <c r="F33" s="58"/>
      <c r="G33" s="59">
        <v>6</v>
      </c>
      <c r="H33" s="59">
        <v>86</v>
      </c>
      <c r="I33" s="131"/>
      <c r="J33" s="58">
        <v>1</v>
      </c>
      <c r="K33" s="58"/>
      <c r="L33" s="58"/>
      <c r="M33" s="58"/>
      <c r="N33" s="59">
        <v>1</v>
      </c>
      <c r="O33" s="59">
        <v>14</v>
      </c>
      <c r="P33" s="131"/>
      <c r="Q33" s="59">
        <v>7</v>
      </c>
    </row>
    <row r="34" spans="1:17" ht="16.5">
      <c r="A34" s="99" t="s">
        <v>486</v>
      </c>
      <c r="B34" s="55"/>
      <c r="C34" s="58"/>
      <c r="D34" s="58"/>
      <c r="E34" s="58"/>
      <c r="F34" s="58"/>
      <c r="G34" s="59">
        <v>0</v>
      </c>
      <c r="H34" s="59">
        <v>0</v>
      </c>
      <c r="I34" s="131"/>
      <c r="J34" s="58">
        <v>1</v>
      </c>
      <c r="K34" s="58"/>
      <c r="L34" s="58"/>
      <c r="M34" s="58"/>
      <c r="N34" s="59">
        <v>1</v>
      </c>
      <c r="O34" s="59">
        <v>100</v>
      </c>
      <c r="P34" s="131"/>
      <c r="Q34" s="59">
        <v>1</v>
      </c>
    </row>
    <row r="35" spans="1:17" ht="16.5">
      <c r="A35" s="99" t="s">
        <v>487</v>
      </c>
      <c r="B35" s="55"/>
      <c r="C35" s="58">
        <v>267</v>
      </c>
      <c r="D35" s="58">
        <v>13</v>
      </c>
      <c r="E35" s="58">
        <v>325</v>
      </c>
      <c r="F35" s="58">
        <v>6</v>
      </c>
      <c r="G35" s="59">
        <v>611</v>
      </c>
      <c r="H35" s="59">
        <v>88</v>
      </c>
      <c r="I35" s="131"/>
      <c r="J35" s="58">
        <v>38</v>
      </c>
      <c r="K35" s="58">
        <v>1</v>
      </c>
      <c r="L35" s="58">
        <v>47</v>
      </c>
      <c r="M35" s="58">
        <v>1</v>
      </c>
      <c r="N35" s="59">
        <v>87</v>
      </c>
      <c r="O35" s="59">
        <v>12</v>
      </c>
      <c r="P35" s="131"/>
      <c r="Q35" s="59">
        <v>698</v>
      </c>
    </row>
    <row r="36" spans="1:17" ht="16.5">
      <c r="A36" s="99" t="s">
        <v>488</v>
      </c>
      <c r="B36" s="55"/>
      <c r="C36" s="58"/>
      <c r="D36" s="58"/>
      <c r="E36" s="58"/>
      <c r="F36" s="58"/>
      <c r="G36" s="59">
        <v>0</v>
      </c>
      <c r="H36" s="59">
        <v>0</v>
      </c>
      <c r="I36" s="131"/>
      <c r="J36" s="58"/>
      <c r="K36" s="58"/>
      <c r="L36" s="58">
        <v>1</v>
      </c>
      <c r="M36" s="58">
        <v>1</v>
      </c>
      <c r="N36" s="59">
        <v>2</v>
      </c>
      <c r="O36" s="59">
        <v>100</v>
      </c>
      <c r="P36" s="131"/>
      <c r="Q36" s="59">
        <v>2</v>
      </c>
    </row>
    <row r="37" spans="1:17" ht="16.5">
      <c r="A37" s="99" t="s">
        <v>489</v>
      </c>
      <c r="B37" s="55"/>
      <c r="C37" s="58"/>
      <c r="D37" s="58"/>
      <c r="E37" s="58">
        <v>1</v>
      </c>
      <c r="F37" s="58"/>
      <c r="G37" s="59">
        <v>1</v>
      </c>
      <c r="H37" s="59">
        <v>100</v>
      </c>
      <c r="I37" s="131"/>
      <c r="J37" s="58"/>
      <c r="K37" s="58"/>
      <c r="L37" s="58"/>
      <c r="M37" s="58"/>
      <c r="N37" s="59">
        <v>0</v>
      </c>
      <c r="O37" s="59">
        <v>0</v>
      </c>
      <c r="P37" s="131"/>
      <c r="Q37" s="59">
        <v>1</v>
      </c>
    </row>
    <row r="38" spans="1:17" ht="16.5">
      <c r="A38" s="99" t="s">
        <v>490</v>
      </c>
      <c r="B38" s="55"/>
      <c r="C38" s="58">
        <v>1</v>
      </c>
      <c r="D38" s="58"/>
      <c r="E38" s="58">
        <v>1</v>
      </c>
      <c r="F38" s="58"/>
      <c r="G38" s="59">
        <v>2</v>
      </c>
      <c r="H38" s="59">
        <v>67</v>
      </c>
      <c r="I38" s="131"/>
      <c r="J38" s="58"/>
      <c r="K38" s="58"/>
      <c r="L38" s="58"/>
      <c r="M38" s="58">
        <v>1</v>
      </c>
      <c r="N38" s="59">
        <v>1</v>
      </c>
      <c r="O38" s="59">
        <v>33</v>
      </c>
      <c r="P38" s="131"/>
      <c r="Q38" s="59">
        <v>3</v>
      </c>
    </row>
    <row r="39" spans="1:17" ht="16.5">
      <c r="A39" s="99" t="s">
        <v>491</v>
      </c>
      <c r="B39" s="55"/>
      <c r="C39" s="58">
        <v>1</v>
      </c>
      <c r="D39" s="58"/>
      <c r="E39" s="58"/>
      <c r="F39" s="58"/>
      <c r="G39" s="59">
        <v>1</v>
      </c>
      <c r="H39" s="59">
        <v>100</v>
      </c>
      <c r="I39" s="131"/>
      <c r="J39" s="58"/>
      <c r="K39" s="58"/>
      <c r="L39" s="58"/>
      <c r="M39" s="58"/>
      <c r="N39" s="59">
        <v>0</v>
      </c>
      <c r="O39" s="59">
        <v>0</v>
      </c>
      <c r="P39" s="131"/>
      <c r="Q39" s="59">
        <v>1</v>
      </c>
    </row>
    <row r="40" spans="1:17" ht="16.5">
      <c r="A40" s="99" t="s">
        <v>492</v>
      </c>
      <c r="B40" s="55"/>
      <c r="C40" s="58">
        <v>1</v>
      </c>
      <c r="D40" s="58"/>
      <c r="E40" s="58"/>
      <c r="F40" s="58"/>
      <c r="G40" s="59">
        <v>1</v>
      </c>
      <c r="H40" s="59">
        <v>100</v>
      </c>
      <c r="I40" s="131"/>
      <c r="J40" s="58"/>
      <c r="K40" s="58"/>
      <c r="L40" s="58"/>
      <c r="M40" s="58"/>
      <c r="N40" s="59">
        <v>0</v>
      </c>
      <c r="O40" s="59">
        <v>0</v>
      </c>
      <c r="P40" s="131"/>
      <c r="Q40" s="59">
        <v>1</v>
      </c>
    </row>
    <row r="41" spans="1:17" ht="16.5">
      <c r="A41" s="99" t="s">
        <v>493</v>
      </c>
      <c r="B41" s="55"/>
      <c r="C41" s="58">
        <v>3</v>
      </c>
      <c r="D41" s="58"/>
      <c r="E41" s="58">
        <v>2</v>
      </c>
      <c r="F41" s="58"/>
      <c r="G41" s="59">
        <v>5</v>
      </c>
      <c r="H41" s="59">
        <v>100</v>
      </c>
      <c r="I41" s="131"/>
      <c r="J41" s="58"/>
      <c r="K41" s="58"/>
      <c r="L41" s="58"/>
      <c r="M41" s="58"/>
      <c r="N41" s="59">
        <v>0</v>
      </c>
      <c r="O41" s="59">
        <v>0</v>
      </c>
      <c r="P41" s="131"/>
      <c r="Q41" s="59">
        <v>5</v>
      </c>
    </row>
    <row r="42" spans="1:17" ht="16.5">
      <c r="A42" s="99" t="s">
        <v>494</v>
      </c>
      <c r="B42" s="55"/>
      <c r="C42" s="58"/>
      <c r="D42" s="58"/>
      <c r="E42" s="58">
        <v>1</v>
      </c>
      <c r="F42" s="58"/>
      <c r="G42" s="59">
        <v>1</v>
      </c>
      <c r="H42" s="59">
        <v>50</v>
      </c>
      <c r="I42" s="131"/>
      <c r="J42" s="58"/>
      <c r="K42" s="58"/>
      <c r="L42" s="58">
        <v>1</v>
      </c>
      <c r="M42" s="58"/>
      <c r="N42" s="59">
        <v>1</v>
      </c>
      <c r="O42" s="59">
        <v>50</v>
      </c>
      <c r="P42" s="131"/>
      <c r="Q42" s="59">
        <v>2</v>
      </c>
    </row>
    <row r="43" spans="1:17" ht="16.5">
      <c r="A43" s="99" t="s">
        <v>495</v>
      </c>
      <c r="B43" s="55"/>
      <c r="C43" s="58"/>
      <c r="D43" s="58"/>
      <c r="E43" s="58">
        <v>1</v>
      </c>
      <c r="F43" s="58"/>
      <c r="G43" s="59">
        <v>1</v>
      </c>
      <c r="H43" s="59">
        <v>100</v>
      </c>
      <c r="I43" s="131"/>
      <c r="J43" s="58"/>
      <c r="K43" s="58"/>
      <c r="L43" s="58"/>
      <c r="M43" s="58"/>
      <c r="N43" s="59">
        <v>0</v>
      </c>
      <c r="O43" s="59">
        <v>0</v>
      </c>
      <c r="P43" s="131"/>
      <c r="Q43" s="59">
        <v>1</v>
      </c>
    </row>
    <row r="44" spans="1:17" ht="16.5">
      <c r="A44" s="99" t="s">
        <v>496</v>
      </c>
      <c r="B44" s="55"/>
      <c r="C44" s="58"/>
      <c r="D44" s="58"/>
      <c r="E44" s="58"/>
      <c r="F44" s="58"/>
      <c r="G44" s="59">
        <v>0</v>
      </c>
      <c r="H44" s="59">
        <v>0</v>
      </c>
      <c r="I44" s="131"/>
      <c r="J44" s="58"/>
      <c r="K44" s="58"/>
      <c r="L44" s="58">
        <v>1</v>
      </c>
      <c r="M44" s="58"/>
      <c r="N44" s="59">
        <v>1</v>
      </c>
      <c r="O44" s="59">
        <v>100</v>
      </c>
      <c r="P44" s="131"/>
      <c r="Q44" s="59">
        <v>1</v>
      </c>
    </row>
    <row r="45" spans="1:17" ht="16.5">
      <c r="A45" s="99" t="s">
        <v>497</v>
      </c>
      <c r="B45" s="55"/>
      <c r="C45" s="58"/>
      <c r="D45" s="58"/>
      <c r="E45" s="58"/>
      <c r="F45" s="58"/>
      <c r="G45" s="59">
        <v>0</v>
      </c>
      <c r="H45" s="59">
        <v>0</v>
      </c>
      <c r="I45" s="131"/>
      <c r="J45" s="58">
        <v>1</v>
      </c>
      <c r="K45" s="58"/>
      <c r="L45" s="58"/>
      <c r="M45" s="58"/>
      <c r="N45" s="59">
        <v>1</v>
      </c>
      <c r="O45" s="59">
        <v>100</v>
      </c>
      <c r="P45" s="131"/>
      <c r="Q45" s="59">
        <v>1</v>
      </c>
    </row>
    <row r="46" spans="1:17" ht="16.5">
      <c r="A46" s="99" t="s">
        <v>498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31"/>
      <c r="J46" s="58"/>
      <c r="K46" s="58"/>
      <c r="L46" s="58"/>
      <c r="M46" s="58"/>
      <c r="N46" s="59">
        <v>0</v>
      </c>
      <c r="O46" s="59">
        <v>0</v>
      </c>
      <c r="P46" s="131"/>
      <c r="Q46" s="59">
        <v>1</v>
      </c>
    </row>
    <row r="47" spans="1:17" ht="16.5">
      <c r="A47" s="99" t="s">
        <v>499</v>
      </c>
      <c r="B47" s="55"/>
      <c r="C47" s="58">
        <v>17</v>
      </c>
      <c r="D47" s="58"/>
      <c r="E47" s="58">
        <v>15</v>
      </c>
      <c r="F47" s="58">
        <v>2</v>
      </c>
      <c r="G47" s="59">
        <v>34</v>
      </c>
      <c r="H47" s="59">
        <v>77</v>
      </c>
      <c r="I47" s="131"/>
      <c r="J47" s="58">
        <v>6</v>
      </c>
      <c r="K47" s="58"/>
      <c r="L47" s="58">
        <v>4</v>
      </c>
      <c r="M47" s="58"/>
      <c r="N47" s="59">
        <v>10</v>
      </c>
      <c r="O47" s="59">
        <v>23</v>
      </c>
      <c r="P47" s="131"/>
      <c r="Q47" s="59">
        <v>44</v>
      </c>
    </row>
    <row r="48" spans="1:17" ht="16.5">
      <c r="A48" s="99" t="s">
        <v>500</v>
      </c>
      <c r="B48" s="55"/>
      <c r="C48" s="58">
        <v>1</v>
      </c>
      <c r="D48" s="58"/>
      <c r="E48" s="58">
        <v>2</v>
      </c>
      <c r="F48" s="58"/>
      <c r="G48" s="59">
        <v>3</v>
      </c>
      <c r="H48" s="59">
        <v>100</v>
      </c>
      <c r="I48" s="131"/>
      <c r="J48" s="58"/>
      <c r="K48" s="58"/>
      <c r="L48" s="58"/>
      <c r="M48" s="58"/>
      <c r="N48" s="59">
        <v>0</v>
      </c>
      <c r="O48" s="59">
        <v>0</v>
      </c>
      <c r="P48" s="131"/>
      <c r="Q48" s="59">
        <v>3</v>
      </c>
    </row>
    <row r="49" spans="1:17" ht="16.5">
      <c r="A49" s="99" t="s">
        <v>501</v>
      </c>
      <c r="B49" s="55"/>
      <c r="C49" s="58">
        <v>1</v>
      </c>
      <c r="D49" s="58"/>
      <c r="E49" s="58"/>
      <c r="F49" s="58"/>
      <c r="G49" s="59">
        <v>1</v>
      </c>
      <c r="H49" s="59">
        <v>50</v>
      </c>
      <c r="I49" s="131"/>
      <c r="J49" s="58">
        <v>1</v>
      </c>
      <c r="K49" s="58"/>
      <c r="L49" s="58"/>
      <c r="M49" s="58"/>
      <c r="N49" s="59">
        <v>1</v>
      </c>
      <c r="O49" s="59">
        <v>50</v>
      </c>
      <c r="P49" s="131"/>
      <c r="Q49" s="59">
        <v>2</v>
      </c>
    </row>
    <row r="50" spans="1:17" ht="16.5">
      <c r="A50" s="99" t="s">
        <v>502</v>
      </c>
      <c r="B50" s="55"/>
      <c r="C50" s="58">
        <v>1</v>
      </c>
      <c r="D50" s="58"/>
      <c r="E50" s="58"/>
      <c r="F50" s="58"/>
      <c r="G50" s="59">
        <v>1</v>
      </c>
      <c r="H50" s="59">
        <v>25</v>
      </c>
      <c r="I50" s="131"/>
      <c r="J50" s="58"/>
      <c r="K50" s="58">
        <v>3</v>
      </c>
      <c r="L50" s="58"/>
      <c r="M50" s="58"/>
      <c r="N50" s="59">
        <v>3</v>
      </c>
      <c r="O50" s="59">
        <v>75</v>
      </c>
      <c r="P50" s="131"/>
      <c r="Q50" s="59">
        <v>4</v>
      </c>
    </row>
    <row r="51" spans="1:17" ht="16.5">
      <c r="A51" s="99" t="s">
        <v>503</v>
      </c>
      <c r="B51" s="55"/>
      <c r="C51" s="58">
        <v>10</v>
      </c>
      <c r="D51" s="58">
        <v>3</v>
      </c>
      <c r="E51" s="58">
        <v>11</v>
      </c>
      <c r="F51" s="58"/>
      <c r="G51" s="59">
        <v>24</v>
      </c>
      <c r="H51" s="59">
        <v>59</v>
      </c>
      <c r="I51" s="131"/>
      <c r="J51" s="58">
        <v>1</v>
      </c>
      <c r="K51" s="58"/>
      <c r="L51" s="58">
        <v>11</v>
      </c>
      <c r="M51" s="58">
        <v>5</v>
      </c>
      <c r="N51" s="59">
        <v>17</v>
      </c>
      <c r="O51" s="59">
        <v>41</v>
      </c>
      <c r="P51" s="131"/>
      <c r="Q51" s="59">
        <v>41</v>
      </c>
    </row>
    <row r="52" spans="1:17" ht="16.5">
      <c r="A52" s="99" t="s">
        <v>504</v>
      </c>
      <c r="B52" s="55"/>
      <c r="C52" s="58"/>
      <c r="D52" s="58"/>
      <c r="E52" s="58"/>
      <c r="F52" s="58"/>
      <c r="G52" s="59">
        <v>0</v>
      </c>
      <c r="H52" s="59">
        <v>0</v>
      </c>
      <c r="I52" s="131"/>
      <c r="J52" s="58">
        <v>1</v>
      </c>
      <c r="K52" s="58"/>
      <c r="L52" s="58"/>
      <c r="M52" s="58"/>
      <c r="N52" s="59">
        <v>1</v>
      </c>
      <c r="O52" s="59">
        <v>100</v>
      </c>
      <c r="P52" s="131"/>
      <c r="Q52" s="59">
        <v>1</v>
      </c>
    </row>
    <row r="53" spans="1:17" ht="16.5">
      <c r="A53" s="99" t="s">
        <v>505</v>
      </c>
      <c r="B53" s="55"/>
      <c r="C53" s="58"/>
      <c r="D53" s="58"/>
      <c r="E53" s="58">
        <v>1</v>
      </c>
      <c r="F53" s="58"/>
      <c r="G53" s="59">
        <v>1</v>
      </c>
      <c r="H53" s="59">
        <v>100</v>
      </c>
      <c r="I53" s="131"/>
      <c r="J53" s="58"/>
      <c r="K53" s="58"/>
      <c r="L53" s="58"/>
      <c r="M53" s="58"/>
      <c r="N53" s="59">
        <v>0</v>
      </c>
      <c r="O53" s="59">
        <v>0</v>
      </c>
      <c r="P53" s="131"/>
      <c r="Q53" s="59">
        <v>1</v>
      </c>
    </row>
    <row r="54" spans="1:17" ht="16.5">
      <c r="A54" s="99" t="s">
        <v>506</v>
      </c>
      <c r="B54" s="55"/>
      <c r="C54" s="58">
        <v>1</v>
      </c>
      <c r="D54" s="58"/>
      <c r="E54" s="58">
        <v>1</v>
      </c>
      <c r="F54" s="58"/>
      <c r="G54" s="59">
        <v>2</v>
      </c>
      <c r="H54" s="59">
        <v>100</v>
      </c>
      <c r="I54" s="131"/>
      <c r="J54" s="58"/>
      <c r="K54" s="58"/>
      <c r="L54" s="58"/>
      <c r="M54" s="58"/>
      <c r="N54" s="59">
        <v>0</v>
      </c>
      <c r="O54" s="59">
        <v>0</v>
      </c>
      <c r="P54" s="131"/>
      <c r="Q54" s="59">
        <v>2</v>
      </c>
    </row>
    <row r="55" spans="1:17" ht="16.5">
      <c r="A55" s="99" t="s">
        <v>507</v>
      </c>
      <c r="B55" s="55"/>
      <c r="C55" s="58">
        <v>4</v>
      </c>
      <c r="D55" s="58">
        <v>2</v>
      </c>
      <c r="E55" s="58">
        <v>6</v>
      </c>
      <c r="F55" s="58"/>
      <c r="G55" s="59">
        <v>12</v>
      </c>
      <c r="H55" s="59">
        <v>92</v>
      </c>
      <c r="I55" s="131"/>
      <c r="J55" s="58"/>
      <c r="K55" s="58"/>
      <c r="L55" s="58">
        <v>1</v>
      </c>
      <c r="M55" s="58"/>
      <c r="N55" s="59">
        <v>1</v>
      </c>
      <c r="O55" s="59">
        <v>8</v>
      </c>
      <c r="P55" s="131"/>
      <c r="Q55" s="59">
        <v>13</v>
      </c>
    </row>
    <row r="56" spans="1:17" ht="16.5">
      <c r="A56" s="99" t="s">
        <v>508</v>
      </c>
      <c r="B56" s="55"/>
      <c r="C56" s="58"/>
      <c r="D56" s="58"/>
      <c r="E56" s="58"/>
      <c r="F56" s="58"/>
      <c r="G56" s="59">
        <v>0</v>
      </c>
      <c r="H56" s="59">
        <v>0</v>
      </c>
      <c r="I56" s="131"/>
      <c r="J56" s="58">
        <v>5</v>
      </c>
      <c r="K56" s="58"/>
      <c r="L56" s="58"/>
      <c r="M56" s="58"/>
      <c r="N56" s="59">
        <v>5</v>
      </c>
      <c r="O56" s="59">
        <v>100</v>
      </c>
      <c r="P56" s="131"/>
      <c r="Q56" s="59">
        <v>5</v>
      </c>
    </row>
    <row r="57" spans="1:17" ht="16.5">
      <c r="A57" s="99" t="s">
        <v>509</v>
      </c>
      <c r="B57" s="55"/>
      <c r="C57" s="58"/>
      <c r="D57" s="58">
        <v>1</v>
      </c>
      <c r="E57" s="58">
        <v>2</v>
      </c>
      <c r="F57" s="58"/>
      <c r="G57" s="59">
        <v>3</v>
      </c>
      <c r="H57" s="59">
        <v>75</v>
      </c>
      <c r="I57" s="131"/>
      <c r="J57" s="58">
        <v>1</v>
      </c>
      <c r="K57" s="58"/>
      <c r="L57" s="58"/>
      <c r="M57" s="58"/>
      <c r="N57" s="59">
        <v>1</v>
      </c>
      <c r="O57" s="59">
        <v>25</v>
      </c>
      <c r="P57" s="131"/>
      <c r="Q57" s="59">
        <v>4</v>
      </c>
    </row>
    <row r="58" spans="1:17" ht="16.5">
      <c r="A58" s="99" t="s">
        <v>510</v>
      </c>
      <c r="B58" s="55"/>
      <c r="C58" s="58"/>
      <c r="D58" s="58"/>
      <c r="E58" s="58">
        <v>1</v>
      </c>
      <c r="F58" s="58"/>
      <c r="G58" s="59">
        <v>1</v>
      </c>
      <c r="H58" s="59">
        <v>100</v>
      </c>
      <c r="I58" s="131"/>
      <c r="J58" s="58"/>
      <c r="K58" s="58"/>
      <c r="L58" s="58"/>
      <c r="M58" s="58"/>
      <c r="N58" s="59">
        <v>0</v>
      </c>
      <c r="O58" s="59">
        <v>0</v>
      </c>
      <c r="P58" s="131"/>
      <c r="Q58" s="59">
        <v>1</v>
      </c>
    </row>
    <row r="59" spans="1:17" ht="16.5">
      <c r="A59" s="99" t="s">
        <v>511</v>
      </c>
      <c r="B59" s="55"/>
      <c r="C59" s="58"/>
      <c r="D59" s="58"/>
      <c r="E59" s="58"/>
      <c r="F59" s="58"/>
      <c r="G59" s="59">
        <v>0</v>
      </c>
      <c r="H59" s="59">
        <v>0</v>
      </c>
      <c r="I59" s="131"/>
      <c r="J59" s="58">
        <v>1</v>
      </c>
      <c r="K59" s="58"/>
      <c r="L59" s="58"/>
      <c r="M59" s="58"/>
      <c r="N59" s="59">
        <v>1</v>
      </c>
      <c r="O59" s="59">
        <v>100</v>
      </c>
      <c r="P59" s="131"/>
      <c r="Q59" s="59">
        <v>1</v>
      </c>
    </row>
    <row r="60" spans="1:17" ht="16.5">
      <c r="A60" s="99" t="s">
        <v>512</v>
      </c>
      <c r="B60" s="55"/>
      <c r="C60" s="58"/>
      <c r="D60" s="58"/>
      <c r="E60" s="58"/>
      <c r="F60" s="58"/>
      <c r="G60" s="59">
        <v>0</v>
      </c>
      <c r="H60" s="59">
        <v>0</v>
      </c>
      <c r="I60" s="131"/>
      <c r="J60" s="58">
        <v>1</v>
      </c>
      <c r="K60" s="58"/>
      <c r="L60" s="58"/>
      <c r="M60" s="58"/>
      <c r="N60" s="59">
        <v>1</v>
      </c>
      <c r="O60" s="59">
        <v>100</v>
      </c>
      <c r="P60" s="131"/>
      <c r="Q60" s="59">
        <v>1</v>
      </c>
    </row>
    <row r="61" spans="1:17" ht="16.5">
      <c r="A61" s="99" t="s">
        <v>513</v>
      </c>
      <c r="B61" s="55"/>
      <c r="C61" s="58">
        <v>1</v>
      </c>
      <c r="D61" s="58"/>
      <c r="E61" s="58"/>
      <c r="F61" s="58"/>
      <c r="G61" s="59">
        <v>1</v>
      </c>
      <c r="H61" s="59">
        <v>50</v>
      </c>
      <c r="I61" s="131"/>
      <c r="J61" s="58">
        <v>1</v>
      </c>
      <c r="K61" s="58"/>
      <c r="L61" s="58"/>
      <c r="M61" s="58"/>
      <c r="N61" s="59">
        <v>1</v>
      </c>
      <c r="O61" s="59">
        <v>50</v>
      </c>
      <c r="P61" s="131"/>
      <c r="Q61" s="59">
        <v>2</v>
      </c>
    </row>
    <row r="62" spans="1:17" ht="16.5">
      <c r="A62" s="99" t="s">
        <v>514</v>
      </c>
      <c r="B62" s="55"/>
      <c r="C62" s="58"/>
      <c r="D62" s="58"/>
      <c r="E62" s="58">
        <v>1</v>
      </c>
      <c r="F62" s="58"/>
      <c r="G62" s="59">
        <v>1</v>
      </c>
      <c r="H62" s="59">
        <v>100</v>
      </c>
      <c r="I62" s="131"/>
      <c r="J62" s="58"/>
      <c r="K62" s="58"/>
      <c r="L62" s="58"/>
      <c r="M62" s="58"/>
      <c r="N62" s="59">
        <v>0</v>
      </c>
      <c r="O62" s="59">
        <v>0</v>
      </c>
      <c r="P62" s="131"/>
      <c r="Q62" s="59">
        <v>1</v>
      </c>
    </row>
    <row r="63" spans="1:17" ht="16.5">
      <c r="A63" s="99" t="s">
        <v>515</v>
      </c>
      <c r="B63" s="55"/>
      <c r="C63" s="58">
        <v>2</v>
      </c>
      <c r="D63" s="58"/>
      <c r="E63" s="58"/>
      <c r="F63" s="58"/>
      <c r="G63" s="59">
        <v>2</v>
      </c>
      <c r="H63" s="59">
        <v>67</v>
      </c>
      <c r="I63" s="131"/>
      <c r="J63" s="58">
        <v>1</v>
      </c>
      <c r="K63" s="58"/>
      <c r="L63" s="58"/>
      <c r="M63" s="58"/>
      <c r="N63" s="59">
        <v>1</v>
      </c>
      <c r="O63" s="59">
        <v>33</v>
      </c>
      <c r="P63" s="131"/>
      <c r="Q63" s="59">
        <v>3</v>
      </c>
    </row>
    <row r="64" spans="1:17" ht="16.5">
      <c r="A64" s="99" t="s">
        <v>516</v>
      </c>
      <c r="B64" s="55"/>
      <c r="C64" s="58">
        <v>55</v>
      </c>
      <c r="D64" s="58">
        <v>12</v>
      </c>
      <c r="E64" s="58">
        <v>38</v>
      </c>
      <c r="F64" s="58">
        <v>5</v>
      </c>
      <c r="G64" s="59">
        <v>110</v>
      </c>
      <c r="H64" s="59">
        <v>87</v>
      </c>
      <c r="I64" s="131"/>
      <c r="J64" s="58">
        <v>5</v>
      </c>
      <c r="K64" s="58">
        <v>2</v>
      </c>
      <c r="L64" s="58">
        <v>6</v>
      </c>
      <c r="M64" s="58">
        <v>3</v>
      </c>
      <c r="N64" s="59">
        <v>16</v>
      </c>
      <c r="O64" s="59">
        <v>13</v>
      </c>
      <c r="P64" s="131"/>
      <c r="Q64" s="59">
        <v>126</v>
      </c>
    </row>
    <row r="65" spans="1:17" ht="8.1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</row>
    <row r="66" spans="1:17" ht="30.75" customHeight="1">
      <c r="A66" s="182" t="s">
        <v>90</v>
      </c>
      <c r="B66" s="55"/>
      <c r="C66" s="180">
        <v>1029</v>
      </c>
      <c r="D66" s="181">
        <v>108</v>
      </c>
      <c r="E66" s="180">
        <v>1227</v>
      </c>
      <c r="F66" s="181">
        <v>71</v>
      </c>
      <c r="G66" s="180">
        <v>2435</v>
      </c>
      <c r="H66" s="181">
        <v>73</v>
      </c>
      <c r="I66" s="178"/>
      <c r="J66" s="181">
        <v>405</v>
      </c>
      <c r="K66" s="181">
        <v>41</v>
      </c>
      <c r="L66" s="181">
        <v>411</v>
      </c>
      <c r="M66" s="181">
        <v>50</v>
      </c>
      <c r="N66" s="181">
        <v>907</v>
      </c>
      <c r="O66" s="181">
        <v>27</v>
      </c>
      <c r="P66" s="178"/>
      <c r="Q66" s="180">
        <v>3342</v>
      </c>
    </row>
    <row r="67" spans="1:17">
      <c r="A67" s="55"/>
    </row>
    <row r="68" spans="1:17" ht="15" customHeight="1">
      <c r="A68" s="179" t="s">
        <v>280</v>
      </c>
    </row>
    <row r="69" spans="1:17" ht="15" customHeight="1">
      <c r="A69" s="179" t="s">
        <v>394</v>
      </c>
    </row>
    <row r="70" spans="1:17" ht="15" customHeight="1">
      <c r="A70" s="179" t="s">
        <v>268</v>
      </c>
    </row>
    <row r="71" spans="1:17" ht="15" customHeight="1">
      <c r="A71" s="179" t="s">
        <v>269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28" orientation="landscape" useFirstPageNumber="1" r:id="rId1"/>
  <headerFooter scaleWithDoc="0">
    <oddHeader>&amp;L&amp;G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58DE1-8634-48E6-88E7-346D7A5F86C1}">
  <dimension ref="A1:M38"/>
  <sheetViews>
    <sheetView view="pageBreakPreview" zoomScale="85" zoomScaleNormal="100" zoomScaleSheetLayoutView="85" workbookViewId="0">
      <selection activeCell="U20" sqref="U2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525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255"/>
      <c r="B4" s="256"/>
    </row>
    <row r="5" spans="1:13">
      <c r="A5" s="253" t="s">
        <v>374</v>
      </c>
      <c r="B5" s="253" t="s">
        <v>90</v>
      </c>
      <c r="C5" s="247"/>
    </row>
    <row r="6" spans="1:13" ht="16.5">
      <c r="A6" s="253" t="s">
        <v>286</v>
      </c>
      <c r="B6" s="254">
        <v>1137</v>
      </c>
      <c r="C6" s="247"/>
    </row>
    <row r="7" spans="1:13" ht="24.75">
      <c r="A7" s="253" t="s">
        <v>288</v>
      </c>
      <c r="B7" s="254">
        <v>1298</v>
      </c>
      <c r="C7" s="247"/>
    </row>
    <row r="8" spans="1:13" ht="16.5">
      <c r="A8" s="253" t="s">
        <v>287</v>
      </c>
      <c r="B8" s="254">
        <v>446</v>
      </c>
      <c r="C8" s="247"/>
    </row>
    <row r="9" spans="1:13" ht="24.75">
      <c r="A9" s="253" t="s">
        <v>289</v>
      </c>
      <c r="B9" s="254">
        <v>461</v>
      </c>
      <c r="C9" s="247"/>
    </row>
    <row r="10" spans="1:13">
      <c r="A10" s="253" t="s">
        <v>90</v>
      </c>
      <c r="B10" s="254"/>
      <c r="C10" s="247"/>
    </row>
    <row r="11" spans="1:13">
      <c r="A11" s="246"/>
      <c r="B11" s="247"/>
      <c r="C11" s="247"/>
    </row>
    <row r="12" spans="1:13">
      <c r="A12" s="247"/>
      <c r="B12" s="247"/>
      <c r="C12" s="247"/>
    </row>
    <row r="13" spans="1:13">
      <c r="A13" s="247"/>
      <c r="B13" s="247"/>
      <c r="C13" s="247"/>
    </row>
    <row r="14" spans="1:13">
      <c r="A14" s="247"/>
      <c r="B14" s="247"/>
      <c r="C14" s="247"/>
    </row>
    <row r="15" spans="1:13">
      <c r="A15" s="247"/>
      <c r="B15" s="247"/>
      <c r="C15" s="247"/>
    </row>
    <row r="31" spans="7:8" ht="19.5">
      <c r="G31" s="95" t="s">
        <v>270</v>
      </c>
      <c r="H31" s="96">
        <v>3342</v>
      </c>
    </row>
    <row r="36" spans="1:1" ht="9.9499999999999993" customHeight="1">
      <c r="A36" s="143" t="s">
        <v>280</v>
      </c>
    </row>
    <row r="37" spans="1:1" ht="9.9499999999999993" customHeight="1">
      <c r="A37" s="143" t="s">
        <v>268</v>
      </c>
    </row>
    <row r="38" spans="1:1" ht="9.9499999999999993" customHeight="1">
      <c r="A38" s="143" t="s">
        <v>269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29" orientation="landscape" useFirstPageNumber="1" r:id="rId1"/>
  <headerFooter scaleWithDoc="0">
    <oddHeader>&amp;L&amp;G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7BA2B-9E45-4839-9896-402A75DD3DDB}">
  <dimension ref="A1:M38"/>
  <sheetViews>
    <sheetView view="pageBreakPreview" topLeftCell="A2" zoomScaleNormal="100" zoomScaleSheetLayoutView="100" workbookViewId="0">
      <selection activeCell="R17" sqref="R1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50.1" customHeight="1">
      <c r="A2" s="584" t="s">
        <v>558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</row>
    <row r="3" spans="1:13" ht="20.100000000000001" customHeight="1">
      <c r="A3" s="584" t="str">
        <f>UPPER(CONCATENATE("Diciembre 2023"))</f>
        <v>DICIEMBRE 2023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</row>
    <row r="4" spans="1:13">
      <c r="A4" s="55"/>
    </row>
    <row r="5" spans="1:13">
      <c r="A5" s="76" t="s">
        <v>548</v>
      </c>
      <c r="B5" s="76" t="s">
        <v>90</v>
      </c>
    </row>
    <row r="6" spans="1:13">
      <c r="A6" s="76" t="s">
        <v>549</v>
      </c>
      <c r="B6" s="77">
        <v>1454</v>
      </c>
    </row>
    <row r="7" spans="1:13" ht="19.5">
      <c r="A7" s="76" t="s">
        <v>550</v>
      </c>
      <c r="B7" s="77">
        <v>1134</v>
      </c>
      <c r="D7" s="95" t="s">
        <v>270</v>
      </c>
      <c r="E7" s="96">
        <v>3342</v>
      </c>
      <c r="J7" s="95" t="s">
        <v>270</v>
      </c>
      <c r="K7" s="96">
        <v>3274</v>
      </c>
    </row>
    <row r="8" spans="1:13">
      <c r="A8" s="76" t="s">
        <v>551</v>
      </c>
      <c r="B8" s="77">
        <v>605</v>
      </c>
    </row>
    <row r="9" spans="1:13">
      <c r="A9" s="76" t="s">
        <v>552</v>
      </c>
      <c r="B9" s="77">
        <v>81</v>
      </c>
    </row>
    <row r="10" spans="1:13">
      <c r="A10" s="76" t="s">
        <v>90</v>
      </c>
      <c r="B10" s="76"/>
    </row>
    <row r="16" spans="1:13">
      <c r="A16" s="76" t="s">
        <v>553</v>
      </c>
      <c r="B16" s="76" t="s">
        <v>90</v>
      </c>
    </row>
    <row r="17" spans="1:2">
      <c r="A17" s="76" t="s">
        <v>554</v>
      </c>
      <c r="B17" s="77">
        <v>3274</v>
      </c>
    </row>
    <row r="18" spans="1:2">
      <c r="A18" s="76" t="s">
        <v>555</v>
      </c>
      <c r="B18" s="77">
        <v>37</v>
      </c>
    </row>
    <row r="19" spans="1:2">
      <c r="A19" s="76" t="s">
        <v>556</v>
      </c>
      <c r="B19" s="77">
        <v>22</v>
      </c>
    </row>
    <row r="20" spans="1:2">
      <c r="A20" s="76" t="s">
        <v>557</v>
      </c>
      <c r="B20" s="77">
        <v>9</v>
      </c>
    </row>
    <row r="21" spans="1:2">
      <c r="A21" s="76" t="s">
        <v>90</v>
      </c>
      <c r="B21" s="77"/>
    </row>
    <row r="22" spans="1:2">
      <c r="A22" s="55"/>
    </row>
    <row r="36" spans="1:1" ht="9.9499999999999993" customHeight="1">
      <c r="A36" s="92" t="s">
        <v>280</v>
      </c>
    </row>
    <row r="37" spans="1:1" ht="9.9499999999999993" customHeight="1">
      <c r="A37" s="92" t="s">
        <v>268</v>
      </c>
    </row>
    <row r="38" spans="1:1" ht="9.9499999999999993" customHeight="1">
      <c r="A38" s="92" t="s">
        <v>269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83F4F-4752-4C3A-BC6D-7CE9C76A987F}">
  <dimension ref="A1:Q32"/>
  <sheetViews>
    <sheetView view="pageBreakPreview" zoomScale="55" zoomScaleNormal="100" zoomScaleSheetLayoutView="55" workbookViewId="0">
      <selection activeCell="T11" sqref="T11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0.7109375" style="54" customWidth="1"/>
    <col min="10" max="15" width="14.7109375" style="54" customWidth="1"/>
    <col min="16" max="16" width="1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647" t="s">
        <v>545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</row>
    <row r="3" spans="1:17" ht="20.100000000000001" customHeight="1">
      <c r="A3" s="550" t="str">
        <f>UPPER(CONCATENATE("Diciembre 2023"))</f>
        <v>DICIEMBRE 2023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</row>
    <row r="4" spans="1:17">
      <c r="A4" s="55"/>
    </row>
    <row r="5" spans="1:17" ht="15" customHeight="1">
      <c r="A5" s="639" t="s">
        <v>526</v>
      </c>
      <c r="B5" s="557"/>
      <c r="C5" s="548" t="s">
        <v>273</v>
      </c>
      <c r="D5" s="548"/>
      <c r="E5" s="548"/>
      <c r="F5" s="548"/>
      <c r="G5" s="548"/>
      <c r="H5" s="548"/>
      <c r="I5" s="557"/>
      <c r="J5" s="548" t="s">
        <v>274</v>
      </c>
      <c r="K5" s="548"/>
      <c r="L5" s="548"/>
      <c r="M5" s="548"/>
      <c r="N5" s="548"/>
      <c r="O5" s="548"/>
      <c r="P5" s="646"/>
      <c r="Q5" s="643" t="s">
        <v>90</v>
      </c>
    </row>
    <row r="6" spans="1:17" ht="15" customHeight="1">
      <c r="A6" s="640"/>
      <c r="B6" s="557"/>
      <c r="C6" s="548" t="s">
        <v>282</v>
      </c>
      <c r="D6" s="548"/>
      <c r="E6" s="548" t="s">
        <v>283</v>
      </c>
      <c r="F6" s="548"/>
      <c r="G6" s="548" t="s">
        <v>195</v>
      </c>
      <c r="H6" s="548" t="s">
        <v>275</v>
      </c>
      <c r="I6" s="646"/>
      <c r="J6" s="548" t="s">
        <v>282</v>
      </c>
      <c r="K6" s="548"/>
      <c r="L6" s="548" t="s">
        <v>283</v>
      </c>
      <c r="M6" s="548"/>
      <c r="N6" s="548" t="s">
        <v>195</v>
      </c>
      <c r="O6" s="548" t="s">
        <v>275</v>
      </c>
      <c r="P6" s="646"/>
      <c r="Q6" s="644"/>
    </row>
    <row r="7" spans="1:17">
      <c r="A7" s="641"/>
      <c r="B7" s="557"/>
      <c r="C7" s="90" t="s">
        <v>276</v>
      </c>
      <c r="D7" s="90" t="s">
        <v>277</v>
      </c>
      <c r="E7" s="90" t="s">
        <v>276</v>
      </c>
      <c r="F7" s="90" t="s">
        <v>277</v>
      </c>
      <c r="G7" s="548"/>
      <c r="H7" s="548"/>
      <c r="I7" s="646"/>
      <c r="J7" s="90" t="s">
        <v>276</v>
      </c>
      <c r="K7" s="90" t="s">
        <v>277</v>
      </c>
      <c r="L7" s="90" t="s">
        <v>276</v>
      </c>
      <c r="M7" s="90" t="s">
        <v>277</v>
      </c>
      <c r="N7" s="548"/>
      <c r="O7" s="548"/>
      <c r="P7" s="646"/>
      <c r="Q7" s="645"/>
    </row>
    <row r="8" spans="1:17" ht="8.1" customHeight="1">
      <c r="A8" s="276"/>
      <c r="B8" s="55"/>
      <c r="C8" s="275"/>
      <c r="D8" s="275"/>
      <c r="E8" s="275"/>
      <c r="F8" s="275"/>
      <c r="G8" s="275"/>
      <c r="H8" s="275"/>
      <c r="I8" s="55"/>
      <c r="J8" s="184"/>
      <c r="K8" s="184"/>
      <c r="L8" s="184"/>
      <c r="M8" s="184"/>
      <c r="N8" s="184"/>
      <c r="O8" s="275"/>
      <c r="P8" s="55"/>
      <c r="Q8" s="184"/>
    </row>
    <row r="9" spans="1:17" ht="39" customHeight="1">
      <c r="A9" s="99" t="s">
        <v>527</v>
      </c>
      <c r="B9" s="104"/>
      <c r="C9" s="251">
        <v>2</v>
      </c>
      <c r="D9" s="251">
        <v>0</v>
      </c>
      <c r="E9" s="251">
        <v>0</v>
      </c>
      <c r="F9" s="251">
        <v>0</v>
      </c>
      <c r="G9" s="61">
        <v>2</v>
      </c>
      <c r="H9" s="61">
        <v>67</v>
      </c>
      <c r="I9" s="104"/>
      <c r="J9" s="251">
        <v>0</v>
      </c>
      <c r="K9" s="251">
        <v>0</v>
      </c>
      <c r="L9" s="251">
        <v>1</v>
      </c>
      <c r="M9" s="251">
        <v>0</v>
      </c>
      <c r="N9" s="61">
        <v>1</v>
      </c>
      <c r="O9" s="61">
        <v>33</v>
      </c>
      <c r="P9" s="104"/>
      <c r="Q9" s="147">
        <v>3</v>
      </c>
    </row>
    <row r="10" spans="1:17" ht="39" customHeight="1">
      <c r="A10" s="99" t="s">
        <v>541</v>
      </c>
      <c r="B10" s="104"/>
      <c r="C10" s="251">
        <v>0</v>
      </c>
      <c r="D10" s="251">
        <v>0</v>
      </c>
      <c r="E10" s="251">
        <v>1</v>
      </c>
      <c r="F10" s="251">
        <v>0</v>
      </c>
      <c r="G10" s="61">
        <v>1</v>
      </c>
      <c r="H10" s="61">
        <v>33</v>
      </c>
      <c r="I10" s="104"/>
      <c r="J10" s="251">
        <v>0</v>
      </c>
      <c r="K10" s="251">
        <v>0</v>
      </c>
      <c r="L10" s="251">
        <v>2</v>
      </c>
      <c r="M10" s="251">
        <v>0</v>
      </c>
      <c r="N10" s="61">
        <v>2</v>
      </c>
      <c r="O10" s="61">
        <v>67</v>
      </c>
      <c r="P10" s="104"/>
      <c r="Q10" s="147">
        <v>3</v>
      </c>
    </row>
    <row r="11" spans="1:17" ht="39" customHeight="1">
      <c r="A11" s="99" t="s">
        <v>538</v>
      </c>
      <c r="B11" s="104"/>
      <c r="C11" s="251">
        <v>0</v>
      </c>
      <c r="D11" s="251">
        <v>0</v>
      </c>
      <c r="E11" s="251">
        <v>1</v>
      </c>
      <c r="F11" s="251">
        <v>0</v>
      </c>
      <c r="G11" s="61">
        <v>1</v>
      </c>
      <c r="H11" s="61">
        <v>100</v>
      </c>
      <c r="I11" s="104"/>
      <c r="J11" s="251">
        <v>0</v>
      </c>
      <c r="K11" s="251">
        <v>0</v>
      </c>
      <c r="L11" s="251">
        <v>0</v>
      </c>
      <c r="M11" s="251">
        <v>0</v>
      </c>
      <c r="N11" s="61">
        <v>0</v>
      </c>
      <c r="O11" s="61">
        <v>0</v>
      </c>
      <c r="P11" s="104"/>
      <c r="Q11" s="147">
        <v>1</v>
      </c>
    </row>
    <row r="12" spans="1:17" ht="39" customHeight="1">
      <c r="A12" s="99" t="s">
        <v>544</v>
      </c>
      <c r="B12" s="104"/>
      <c r="C12" s="251">
        <v>0</v>
      </c>
      <c r="D12" s="251">
        <v>0</v>
      </c>
      <c r="E12" s="251">
        <v>0</v>
      </c>
      <c r="F12" s="251">
        <v>0</v>
      </c>
      <c r="G12" s="61">
        <v>0</v>
      </c>
      <c r="H12" s="61">
        <v>0</v>
      </c>
      <c r="I12" s="104"/>
      <c r="J12" s="251">
        <v>0</v>
      </c>
      <c r="K12" s="251">
        <v>0</v>
      </c>
      <c r="L12" s="251">
        <v>1</v>
      </c>
      <c r="M12" s="251">
        <v>0</v>
      </c>
      <c r="N12" s="61">
        <v>1</v>
      </c>
      <c r="O12" s="61">
        <v>100</v>
      </c>
      <c r="P12" s="104"/>
      <c r="Q12" s="147">
        <v>1</v>
      </c>
    </row>
    <row r="13" spans="1:17" ht="39" customHeight="1">
      <c r="A13" s="99" t="s">
        <v>528</v>
      </c>
      <c r="B13" s="104"/>
      <c r="C13" s="251">
        <v>0</v>
      </c>
      <c r="D13" s="251">
        <v>0</v>
      </c>
      <c r="E13" s="251">
        <v>0</v>
      </c>
      <c r="F13" s="251">
        <v>0</v>
      </c>
      <c r="G13" s="61">
        <v>0</v>
      </c>
      <c r="H13" s="61">
        <v>0</v>
      </c>
      <c r="I13" s="104"/>
      <c r="J13" s="251">
        <v>1</v>
      </c>
      <c r="K13" s="251">
        <v>0</v>
      </c>
      <c r="L13" s="251">
        <v>1</v>
      </c>
      <c r="M13" s="251">
        <v>0</v>
      </c>
      <c r="N13" s="61">
        <v>2</v>
      </c>
      <c r="O13" s="61">
        <v>100</v>
      </c>
      <c r="P13" s="104"/>
      <c r="Q13" s="147">
        <v>2</v>
      </c>
    </row>
    <row r="14" spans="1:17" ht="39" customHeight="1">
      <c r="A14" s="99" t="s">
        <v>529</v>
      </c>
      <c r="B14" s="104"/>
      <c r="C14" s="251">
        <v>2</v>
      </c>
      <c r="D14" s="251">
        <v>0</v>
      </c>
      <c r="E14" s="251">
        <v>0</v>
      </c>
      <c r="F14" s="251">
        <v>0</v>
      </c>
      <c r="G14" s="61">
        <v>2</v>
      </c>
      <c r="H14" s="61">
        <v>40</v>
      </c>
      <c r="I14" s="104"/>
      <c r="J14" s="251">
        <v>1</v>
      </c>
      <c r="K14" s="251">
        <v>0</v>
      </c>
      <c r="L14" s="251">
        <v>2</v>
      </c>
      <c r="M14" s="251">
        <v>0</v>
      </c>
      <c r="N14" s="61">
        <v>3</v>
      </c>
      <c r="O14" s="61">
        <v>60</v>
      </c>
      <c r="P14" s="104"/>
      <c r="Q14" s="147">
        <v>5</v>
      </c>
    </row>
    <row r="15" spans="1:17" ht="39" customHeight="1">
      <c r="A15" s="99" t="s">
        <v>539</v>
      </c>
      <c r="B15" s="104"/>
      <c r="C15" s="251">
        <v>1</v>
      </c>
      <c r="D15" s="251">
        <v>0</v>
      </c>
      <c r="E15" s="251">
        <v>0</v>
      </c>
      <c r="F15" s="251">
        <v>0</v>
      </c>
      <c r="G15" s="61">
        <v>1</v>
      </c>
      <c r="H15" s="61">
        <v>100</v>
      </c>
      <c r="I15" s="104"/>
      <c r="J15" s="251">
        <v>0</v>
      </c>
      <c r="K15" s="251">
        <v>0</v>
      </c>
      <c r="L15" s="251">
        <v>0</v>
      </c>
      <c r="M15" s="251">
        <v>0</v>
      </c>
      <c r="N15" s="61">
        <v>0</v>
      </c>
      <c r="O15" s="61">
        <v>0</v>
      </c>
      <c r="P15" s="104"/>
      <c r="Q15" s="147">
        <v>1</v>
      </c>
    </row>
    <row r="16" spans="1:17" ht="39" customHeight="1">
      <c r="A16" s="99" t="s">
        <v>530</v>
      </c>
      <c r="B16" s="104"/>
      <c r="C16" s="251">
        <v>763</v>
      </c>
      <c r="D16" s="251">
        <v>70</v>
      </c>
      <c r="E16" s="251">
        <v>882</v>
      </c>
      <c r="F16" s="251">
        <v>46</v>
      </c>
      <c r="G16" s="62">
        <v>1761</v>
      </c>
      <c r="H16" s="61">
        <v>76</v>
      </c>
      <c r="I16" s="104"/>
      <c r="J16" s="251">
        <v>237</v>
      </c>
      <c r="K16" s="251">
        <v>21</v>
      </c>
      <c r="L16" s="251">
        <v>283</v>
      </c>
      <c r="M16" s="251">
        <v>23</v>
      </c>
      <c r="N16" s="61">
        <v>564</v>
      </c>
      <c r="O16" s="61">
        <v>24</v>
      </c>
      <c r="P16" s="104"/>
      <c r="Q16" s="148">
        <v>2325</v>
      </c>
    </row>
    <row r="17" spans="1:17" ht="39" customHeight="1">
      <c r="A17" s="99" t="s">
        <v>531</v>
      </c>
      <c r="B17" s="104"/>
      <c r="C17" s="251">
        <v>8</v>
      </c>
      <c r="D17" s="251">
        <v>0</v>
      </c>
      <c r="E17" s="251">
        <v>3</v>
      </c>
      <c r="F17" s="251">
        <v>0</v>
      </c>
      <c r="G17" s="61">
        <v>11</v>
      </c>
      <c r="H17" s="61">
        <v>92</v>
      </c>
      <c r="I17" s="104"/>
      <c r="J17" s="251">
        <v>0</v>
      </c>
      <c r="K17" s="251">
        <v>0</v>
      </c>
      <c r="L17" s="251">
        <v>1</v>
      </c>
      <c r="M17" s="251">
        <v>0</v>
      </c>
      <c r="N17" s="61">
        <v>1</v>
      </c>
      <c r="O17" s="61">
        <v>8</v>
      </c>
      <c r="P17" s="104"/>
      <c r="Q17" s="147">
        <v>12</v>
      </c>
    </row>
    <row r="18" spans="1:17" ht="39" customHeight="1">
      <c r="A18" s="99" t="s">
        <v>532</v>
      </c>
      <c r="B18" s="104"/>
      <c r="C18" s="251">
        <v>0</v>
      </c>
      <c r="D18" s="251">
        <v>0</v>
      </c>
      <c r="E18" s="251">
        <v>1</v>
      </c>
      <c r="F18" s="251">
        <v>0</v>
      </c>
      <c r="G18" s="61">
        <v>1</v>
      </c>
      <c r="H18" s="61">
        <v>100</v>
      </c>
      <c r="I18" s="104"/>
      <c r="J18" s="251">
        <v>0</v>
      </c>
      <c r="K18" s="251">
        <v>0</v>
      </c>
      <c r="L18" s="251">
        <v>0</v>
      </c>
      <c r="M18" s="251">
        <v>0</v>
      </c>
      <c r="N18" s="61">
        <v>0</v>
      </c>
      <c r="O18" s="61">
        <v>0</v>
      </c>
      <c r="P18" s="104"/>
      <c r="Q18" s="147">
        <v>1</v>
      </c>
    </row>
    <row r="19" spans="1:17" ht="39" customHeight="1">
      <c r="A19" s="99" t="s">
        <v>540</v>
      </c>
      <c r="B19" s="104"/>
      <c r="C19" s="251">
        <v>0</v>
      </c>
      <c r="D19" s="251">
        <v>0</v>
      </c>
      <c r="E19" s="251">
        <v>0</v>
      </c>
      <c r="F19" s="251">
        <v>0</v>
      </c>
      <c r="G19" s="61">
        <v>0</v>
      </c>
      <c r="H19" s="61">
        <v>0</v>
      </c>
      <c r="I19" s="104"/>
      <c r="J19" s="251">
        <v>0</v>
      </c>
      <c r="K19" s="251">
        <v>0</v>
      </c>
      <c r="L19" s="251">
        <v>1</v>
      </c>
      <c r="M19" s="251">
        <v>1</v>
      </c>
      <c r="N19" s="61">
        <v>2</v>
      </c>
      <c r="O19" s="61">
        <v>100</v>
      </c>
      <c r="P19" s="104"/>
      <c r="Q19" s="147">
        <v>2</v>
      </c>
    </row>
    <row r="20" spans="1:17" ht="39" customHeight="1">
      <c r="A20" s="99" t="s">
        <v>533</v>
      </c>
      <c r="B20" s="104"/>
      <c r="C20" s="251">
        <v>247</v>
      </c>
      <c r="D20" s="251">
        <v>37</v>
      </c>
      <c r="E20" s="251">
        <v>332</v>
      </c>
      <c r="F20" s="251">
        <v>25</v>
      </c>
      <c r="G20" s="61">
        <v>641</v>
      </c>
      <c r="H20" s="61">
        <v>66</v>
      </c>
      <c r="I20" s="104"/>
      <c r="J20" s="251">
        <v>163</v>
      </c>
      <c r="K20" s="251">
        <v>20</v>
      </c>
      <c r="L20" s="251">
        <v>119</v>
      </c>
      <c r="M20" s="251">
        <v>26</v>
      </c>
      <c r="N20" s="61">
        <v>328</v>
      </c>
      <c r="O20" s="61">
        <v>34</v>
      </c>
      <c r="P20" s="104"/>
      <c r="Q20" s="147">
        <v>969</v>
      </c>
    </row>
    <row r="21" spans="1:17" ht="39" customHeight="1">
      <c r="A21" s="99" t="s">
        <v>534</v>
      </c>
      <c r="B21" s="104"/>
      <c r="C21" s="251">
        <v>2</v>
      </c>
      <c r="D21" s="251">
        <v>0</v>
      </c>
      <c r="E21" s="251">
        <v>2</v>
      </c>
      <c r="F21" s="251">
        <v>0</v>
      </c>
      <c r="G21" s="61">
        <v>4</v>
      </c>
      <c r="H21" s="61">
        <v>100</v>
      </c>
      <c r="I21" s="104"/>
      <c r="J21" s="251">
        <v>0</v>
      </c>
      <c r="K21" s="251">
        <v>0</v>
      </c>
      <c r="L21" s="251">
        <v>0</v>
      </c>
      <c r="M21" s="251">
        <v>0</v>
      </c>
      <c r="N21" s="61">
        <v>0</v>
      </c>
      <c r="O21" s="61">
        <v>0</v>
      </c>
      <c r="P21" s="104"/>
      <c r="Q21" s="147">
        <v>4</v>
      </c>
    </row>
    <row r="22" spans="1:17" ht="39" customHeight="1">
      <c r="A22" s="99" t="s">
        <v>535</v>
      </c>
      <c r="B22" s="104"/>
      <c r="C22" s="251">
        <v>3</v>
      </c>
      <c r="D22" s="251">
        <v>0</v>
      </c>
      <c r="E22" s="251">
        <v>2</v>
      </c>
      <c r="F22" s="251">
        <v>0</v>
      </c>
      <c r="G22" s="61">
        <v>5</v>
      </c>
      <c r="H22" s="61">
        <v>100</v>
      </c>
      <c r="I22" s="104"/>
      <c r="J22" s="251">
        <v>0</v>
      </c>
      <c r="K22" s="251">
        <v>0</v>
      </c>
      <c r="L22" s="251">
        <v>0</v>
      </c>
      <c r="M22" s="251">
        <v>0</v>
      </c>
      <c r="N22" s="61">
        <v>0</v>
      </c>
      <c r="O22" s="61">
        <v>0</v>
      </c>
      <c r="P22" s="104"/>
      <c r="Q22" s="147">
        <v>5</v>
      </c>
    </row>
    <row r="23" spans="1:17" ht="39" customHeight="1">
      <c r="A23" s="99" t="s">
        <v>542</v>
      </c>
      <c r="B23" s="104"/>
      <c r="C23" s="251">
        <v>0</v>
      </c>
      <c r="D23" s="251">
        <v>0</v>
      </c>
      <c r="E23" s="251">
        <v>0</v>
      </c>
      <c r="F23" s="251">
        <v>0</v>
      </c>
      <c r="G23" s="61">
        <v>0</v>
      </c>
      <c r="H23" s="61">
        <v>0</v>
      </c>
      <c r="I23" s="104"/>
      <c r="J23" s="251">
        <v>1</v>
      </c>
      <c r="K23" s="251">
        <v>0</v>
      </c>
      <c r="L23" s="251">
        <v>0</v>
      </c>
      <c r="M23" s="251">
        <v>0</v>
      </c>
      <c r="N23" s="61">
        <v>1</v>
      </c>
      <c r="O23" s="61">
        <v>100</v>
      </c>
      <c r="P23" s="104"/>
      <c r="Q23" s="147">
        <v>1</v>
      </c>
    </row>
    <row r="24" spans="1:17" ht="39" customHeight="1">
      <c r="A24" s="99" t="s">
        <v>536</v>
      </c>
      <c r="B24" s="104"/>
      <c r="C24" s="251">
        <v>0</v>
      </c>
      <c r="D24" s="251">
        <v>1</v>
      </c>
      <c r="E24" s="251">
        <v>2</v>
      </c>
      <c r="F24" s="251">
        <v>0</v>
      </c>
      <c r="G24" s="61">
        <v>3</v>
      </c>
      <c r="H24" s="61">
        <v>60</v>
      </c>
      <c r="I24" s="104"/>
      <c r="J24" s="251">
        <v>2</v>
      </c>
      <c r="K24" s="251">
        <v>0</v>
      </c>
      <c r="L24" s="251">
        <v>0</v>
      </c>
      <c r="M24" s="251">
        <v>0</v>
      </c>
      <c r="N24" s="61">
        <v>2</v>
      </c>
      <c r="O24" s="61">
        <v>40</v>
      </c>
      <c r="P24" s="104"/>
      <c r="Q24" s="147">
        <v>5</v>
      </c>
    </row>
    <row r="25" spans="1:17" ht="39" customHeight="1">
      <c r="A25" s="99" t="s">
        <v>543</v>
      </c>
      <c r="B25" s="104"/>
      <c r="C25" s="251">
        <v>0</v>
      </c>
      <c r="D25" s="251">
        <v>0</v>
      </c>
      <c r="E25" s="251">
        <v>1</v>
      </c>
      <c r="F25" s="251">
        <v>0</v>
      </c>
      <c r="G25" s="61">
        <v>1</v>
      </c>
      <c r="H25" s="61">
        <v>100</v>
      </c>
      <c r="I25" s="104"/>
      <c r="J25" s="251">
        <v>0</v>
      </c>
      <c r="K25" s="251">
        <v>0</v>
      </c>
      <c r="L25" s="251">
        <v>0</v>
      </c>
      <c r="M25" s="251">
        <v>0</v>
      </c>
      <c r="N25" s="61">
        <v>0</v>
      </c>
      <c r="O25" s="61">
        <v>0</v>
      </c>
      <c r="P25" s="104"/>
      <c r="Q25" s="147">
        <v>1</v>
      </c>
    </row>
    <row r="26" spans="1:17" ht="39" customHeight="1">
      <c r="A26" s="99" t="s">
        <v>537</v>
      </c>
      <c r="B26" s="104"/>
      <c r="C26" s="251">
        <v>1</v>
      </c>
      <c r="D26" s="251">
        <v>0</v>
      </c>
      <c r="E26" s="251">
        <v>0</v>
      </c>
      <c r="F26" s="251">
        <v>0</v>
      </c>
      <c r="G26" s="61">
        <v>1</v>
      </c>
      <c r="H26" s="61">
        <v>100</v>
      </c>
      <c r="I26" s="104"/>
      <c r="J26" s="251">
        <v>0</v>
      </c>
      <c r="K26" s="251">
        <v>0</v>
      </c>
      <c r="L26" s="251">
        <v>0</v>
      </c>
      <c r="M26" s="251">
        <v>0</v>
      </c>
      <c r="N26" s="61">
        <v>0</v>
      </c>
      <c r="O26" s="61">
        <v>0</v>
      </c>
      <c r="P26" s="104"/>
      <c r="Q26" s="147">
        <v>1</v>
      </c>
    </row>
    <row r="27" spans="1:17" ht="8.1" customHeight="1">
      <c r="A27" s="183"/>
      <c r="B27" s="55"/>
      <c r="C27" s="184"/>
      <c r="D27" s="184"/>
      <c r="E27" s="184"/>
      <c r="F27" s="184"/>
      <c r="G27" s="184"/>
      <c r="H27" s="184"/>
      <c r="I27" s="55"/>
      <c r="J27" s="184"/>
      <c r="K27" s="184"/>
      <c r="L27" s="184"/>
      <c r="M27" s="184"/>
      <c r="N27" s="184"/>
      <c r="O27" s="184"/>
      <c r="P27" s="55"/>
      <c r="Q27" s="184"/>
    </row>
    <row r="28" spans="1:17" ht="39.950000000000003" customHeight="1">
      <c r="A28" s="71" t="s">
        <v>90</v>
      </c>
      <c r="B28" s="104"/>
      <c r="C28" s="73">
        <v>1029</v>
      </c>
      <c r="D28" s="72">
        <v>108</v>
      </c>
      <c r="E28" s="73">
        <v>1227</v>
      </c>
      <c r="F28" s="72">
        <v>71</v>
      </c>
      <c r="G28" s="73">
        <v>2435</v>
      </c>
      <c r="H28" s="72">
        <v>73</v>
      </c>
      <c r="I28" s="104"/>
      <c r="J28" s="72">
        <v>405</v>
      </c>
      <c r="K28" s="72">
        <v>41</v>
      </c>
      <c r="L28" s="72">
        <v>411</v>
      </c>
      <c r="M28" s="72">
        <v>50</v>
      </c>
      <c r="N28" s="72">
        <v>907</v>
      </c>
      <c r="O28" s="72">
        <v>27</v>
      </c>
      <c r="P28" s="104"/>
      <c r="Q28" s="73">
        <v>3342</v>
      </c>
    </row>
    <row r="29" spans="1:17" ht="12" customHeight="1">
      <c r="A29" s="88" t="s">
        <v>280</v>
      </c>
    </row>
    <row r="30" spans="1:17" ht="12" customHeight="1">
      <c r="A30" s="88" t="s">
        <v>393</v>
      </c>
    </row>
    <row r="31" spans="1:17" ht="12" customHeight="1">
      <c r="A31" s="88" t="s">
        <v>268</v>
      </c>
    </row>
    <row r="32" spans="1:17" ht="12" customHeight="1">
      <c r="A32" s="88" t="s">
        <v>269</v>
      </c>
    </row>
  </sheetData>
  <sortState xmlns:xlrd2="http://schemas.microsoft.com/office/spreadsheetml/2017/richdata2" ref="A9:Q26">
    <sortCondition ref="A9:A26"/>
  </sortState>
  <mergeCells count="17"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B3EDF-5C81-4AF2-B8EA-BDA730E31E10}">
  <dimension ref="A1:V65"/>
  <sheetViews>
    <sheetView view="pageBreakPreview" topLeftCell="A32" zoomScale="60" zoomScaleNormal="100" workbookViewId="0">
      <selection activeCell="AA60" sqref="AA60"/>
    </sheetView>
  </sheetViews>
  <sheetFormatPr baseColWidth="10" defaultRowHeight="15"/>
  <cols>
    <col min="1" max="1" width="65.7109375" style="54" customWidth="1"/>
    <col min="2" max="2" width="1.7109375" style="54" customWidth="1"/>
    <col min="3" max="20" width="15.7109375" style="54" customWidth="1"/>
    <col min="21" max="21" width="1.7109375" style="54" customWidth="1"/>
    <col min="22" max="22" width="15.85546875" style="54" customWidth="1"/>
    <col min="23" max="16384" width="11.42578125" style="54"/>
  </cols>
  <sheetData>
    <row r="1" spans="1:22">
      <c r="A1" s="53" t="s">
        <v>53</v>
      </c>
    </row>
    <row r="2" spans="1:22" ht="30" customHeight="1">
      <c r="A2" s="648" t="s">
        <v>547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</row>
    <row r="3" spans="1:22" ht="30" customHeight="1">
      <c r="A3" s="648" t="str">
        <f>UPPER(CONCATENATE("Diciembre 2023"))</f>
        <v>DICIEMBRE 2023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</row>
    <row r="4" spans="1:22">
      <c r="A4" s="55"/>
    </row>
    <row r="5" spans="1:22" ht="35.1" customHeight="1">
      <c r="A5" s="637" t="s">
        <v>284</v>
      </c>
      <c r="B5" s="55"/>
      <c r="C5" s="649" t="s">
        <v>526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1"/>
      <c r="U5" s="55"/>
      <c r="V5" s="637" t="s">
        <v>90</v>
      </c>
    </row>
    <row r="6" spans="1:22" ht="212.1" customHeight="1">
      <c r="A6" s="638"/>
      <c r="B6" s="55"/>
      <c r="C6" s="511" t="s">
        <v>527</v>
      </c>
      <c r="D6" s="511" t="s">
        <v>541</v>
      </c>
      <c r="E6" s="511" t="s">
        <v>538</v>
      </c>
      <c r="F6" s="511" t="s">
        <v>544</v>
      </c>
      <c r="G6" s="511" t="s">
        <v>528</v>
      </c>
      <c r="H6" s="511" t="s">
        <v>529</v>
      </c>
      <c r="I6" s="511" t="s">
        <v>539</v>
      </c>
      <c r="J6" s="511" t="s">
        <v>530</v>
      </c>
      <c r="K6" s="511" t="s">
        <v>531</v>
      </c>
      <c r="L6" s="511" t="s">
        <v>532</v>
      </c>
      <c r="M6" s="511" t="s">
        <v>540</v>
      </c>
      <c r="N6" s="511" t="s">
        <v>533</v>
      </c>
      <c r="O6" s="511" t="s">
        <v>534</v>
      </c>
      <c r="P6" s="511" t="s">
        <v>535</v>
      </c>
      <c r="Q6" s="511" t="s">
        <v>542</v>
      </c>
      <c r="R6" s="511" t="s">
        <v>536</v>
      </c>
      <c r="S6" s="511" t="s">
        <v>543</v>
      </c>
      <c r="T6" s="511" t="s">
        <v>537</v>
      </c>
      <c r="U6" s="55"/>
      <c r="V6" s="638"/>
    </row>
    <row r="7" spans="1:22" ht="8.1" customHeight="1">
      <c r="A7" s="187"/>
      <c r="B7" s="55"/>
      <c r="C7" s="188"/>
      <c r="G7" s="188"/>
      <c r="H7" s="188"/>
      <c r="J7" s="188"/>
    </row>
    <row r="8" spans="1:22" ht="24.95" customHeight="1">
      <c r="A8" s="169" t="s">
        <v>55</v>
      </c>
      <c r="B8" s="104"/>
      <c r="C8" s="512">
        <v>0</v>
      </c>
      <c r="D8" s="512">
        <v>0</v>
      </c>
      <c r="E8" s="512">
        <v>0</v>
      </c>
      <c r="F8" s="512">
        <v>0</v>
      </c>
      <c r="G8" s="512">
        <v>0</v>
      </c>
      <c r="H8" s="512">
        <v>0</v>
      </c>
      <c r="I8" s="512">
        <v>0</v>
      </c>
      <c r="J8" s="512">
        <v>34</v>
      </c>
      <c r="K8" s="512">
        <v>0</v>
      </c>
      <c r="L8" s="512">
        <v>0</v>
      </c>
      <c r="M8" s="512">
        <v>0</v>
      </c>
      <c r="N8" s="512">
        <v>0</v>
      </c>
      <c r="O8" s="512">
        <v>0</v>
      </c>
      <c r="P8" s="512">
        <v>0</v>
      </c>
      <c r="Q8" s="512">
        <v>0</v>
      </c>
      <c r="R8" s="512">
        <v>0</v>
      </c>
      <c r="S8" s="512">
        <v>0</v>
      </c>
      <c r="T8" s="512">
        <v>0</v>
      </c>
      <c r="U8" s="185"/>
      <c r="V8" s="170">
        <v>34</v>
      </c>
    </row>
    <row r="9" spans="1:22" ht="24.95" customHeight="1">
      <c r="A9" s="169" t="s">
        <v>56</v>
      </c>
      <c r="B9" s="104"/>
      <c r="C9" s="512">
        <v>0</v>
      </c>
      <c r="D9" s="512">
        <v>0</v>
      </c>
      <c r="E9" s="512">
        <v>0</v>
      </c>
      <c r="F9" s="512">
        <v>1</v>
      </c>
      <c r="G9" s="512">
        <v>0</v>
      </c>
      <c r="H9" s="512">
        <v>3</v>
      </c>
      <c r="I9" s="512">
        <v>0</v>
      </c>
      <c r="J9" s="512">
        <v>87</v>
      </c>
      <c r="K9" s="512">
        <v>2</v>
      </c>
      <c r="L9" s="512">
        <v>0</v>
      </c>
      <c r="M9" s="512">
        <v>0</v>
      </c>
      <c r="N9" s="512">
        <v>374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1</v>
      </c>
      <c r="U9" s="185"/>
      <c r="V9" s="170">
        <v>468</v>
      </c>
    </row>
    <row r="10" spans="1:22" ht="24.95" customHeight="1">
      <c r="A10" s="169" t="s">
        <v>57</v>
      </c>
      <c r="B10" s="104"/>
      <c r="C10" s="512">
        <v>0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6</v>
      </c>
      <c r="K10" s="512">
        <v>0</v>
      </c>
      <c r="L10" s="512">
        <v>0</v>
      </c>
      <c r="M10" s="512">
        <v>0</v>
      </c>
      <c r="N10" s="512">
        <v>5</v>
      </c>
      <c r="O10" s="512">
        <v>0</v>
      </c>
      <c r="P10" s="512">
        <v>0</v>
      </c>
      <c r="Q10" s="512">
        <v>1</v>
      </c>
      <c r="R10" s="512">
        <v>0</v>
      </c>
      <c r="S10" s="512">
        <v>0</v>
      </c>
      <c r="T10" s="512">
        <v>0</v>
      </c>
      <c r="U10" s="185"/>
      <c r="V10" s="170">
        <v>12</v>
      </c>
    </row>
    <row r="11" spans="1:22" ht="24.95" customHeight="1">
      <c r="A11" s="169" t="s">
        <v>58</v>
      </c>
      <c r="B11" s="104"/>
      <c r="C11" s="512">
        <v>0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9</v>
      </c>
      <c r="K11" s="512">
        <v>0</v>
      </c>
      <c r="L11" s="512">
        <v>0</v>
      </c>
      <c r="M11" s="512">
        <v>0</v>
      </c>
      <c r="N11" s="512">
        <v>2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185"/>
      <c r="V11" s="170">
        <v>11</v>
      </c>
    </row>
    <row r="12" spans="1:22" ht="24.95" customHeight="1">
      <c r="A12" s="169" t="s">
        <v>61</v>
      </c>
      <c r="B12" s="104"/>
      <c r="C12" s="512">
        <v>0</v>
      </c>
      <c r="D12" s="512">
        <v>0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396</v>
      </c>
      <c r="K12" s="512">
        <v>0</v>
      </c>
      <c r="L12" s="512">
        <v>0</v>
      </c>
      <c r="M12" s="512">
        <v>0</v>
      </c>
      <c r="N12" s="512">
        <v>1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185"/>
      <c r="V12" s="170">
        <v>397</v>
      </c>
    </row>
    <row r="13" spans="1:22" ht="24.95" customHeight="1">
      <c r="A13" s="169" t="s">
        <v>62</v>
      </c>
      <c r="B13" s="104"/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1</v>
      </c>
      <c r="I13" s="512">
        <v>0</v>
      </c>
      <c r="J13" s="512">
        <v>38</v>
      </c>
      <c r="K13" s="512">
        <v>0</v>
      </c>
      <c r="L13" s="512">
        <v>0</v>
      </c>
      <c r="M13" s="512">
        <v>0</v>
      </c>
      <c r="N13" s="512">
        <v>134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185"/>
      <c r="V13" s="170">
        <v>173</v>
      </c>
    </row>
    <row r="14" spans="1:22" ht="24.95" customHeight="1">
      <c r="A14" s="169" t="s">
        <v>63</v>
      </c>
      <c r="B14" s="104"/>
      <c r="C14" s="512">
        <v>0</v>
      </c>
      <c r="D14" s="512">
        <v>0</v>
      </c>
      <c r="E14" s="512">
        <v>0</v>
      </c>
      <c r="F14" s="512">
        <v>0</v>
      </c>
      <c r="G14" s="512">
        <v>1</v>
      </c>
      <c r="H14" s="512">
        <v>0</v>
      </c>
      <c r="I14" s="512">
        <v>0</v>
      </c>
      <c r="J14" s="512">
        <v>240</v>
      </c>
      <c r="K14" s="512">
        <v>2</v>
      </c>
      <c r="L14" s="512">
        <v>0</v>
      </c>
      <c r="M14" s="512">
        <v>2</v>
      </c>
      <c r="N14" s="512">
        <v>27</v>
      </c>
      <c r="O14" s="512">
        <v>1</v>
      </c>
      <c r="P14" s="512">
        <v>0</v>
      </c>
      <c r="Q14" s="512">
        <v>0</v>
      </c>
      <c r="R14" s="512">
        <v>0</v>
      </c>
      <c r="S14" s="512">
        <v>0</v>
      </c>
      <c r="T14" s="512">
        <v>0</v>
      </c>
      <c r="U14" s="185"/>
      <c r="V14" s="170">
        <v>273</v>
      </c>
    </row>
    <row r="15" spans="1:22" ht="24.95" customHeight="1">
      <c r="A15" s="169" t="s">
        <v>59</v>
      </c>
      <c r="B15" s="104"/>
      <c r="C15" s="512">
        <v>0</v>
      </c>
      <c r="D15" s="512">
        <v>0</v>
      </c>
      <c r="E15" s="512">
        <v>0</v>
      </c>
      <c r="F15" s="512">
        <v>0</v>
      </c>
      <c r="G15" s="512">
        <v>0</v>
      </c>
      <c r="H15" s="512">
        <v>0</v>
      </c>
      <c r="I15" s="512">
        <v>0</v>
      </c>
      <c r="J15" s="512">
        <v>73</v>
      </c>
      <c r="K15" s="512">
        <v>0</v>
      </c>
      <c r="L15" s="512">
        <v>0</v>
      </c>
      <c r="M15" s="512">
        <v>0</v>
      </c>
      <c r="N15" s="512">
        <v>2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185"/>
      <c r="V15" s="170">
        <v>75</v>
      </c>
    </row>
    <row r="16" spans="1:22" ht="24.95" customHeight="1">
      <c r="A16" s="169" t="s">
        <v>60</v>
      </c>
      <c r="B16" s="104"/>
      <c r="C16" s="512">
        <v>0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12</v>
      </c>
      <c r="K16" s="512">
        <v>0</v>
      </c>
      <c r="L16" s="512">
        <v>0</v>
      </c>
      <c r="M16" s="512">
        <v>0</v>
      </c>
      <c r="N16" s="512">
        <v>4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185"/>
      <c r="V16" s="170">
        <v>16</v>
      </c>
    </row>
    <row r="17" spans="1:22" ht="24.95" customHeight="1">
      <c r="A17" s="169" t="s">
        <v>64</v>
      </c>
      <c r="B17" s="104"/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5</v>
      </c>
      <c r="K17" s="512">
        <v>0</v>
      </c>
      <c r="L17" s="512">
        <v>0</v>
      </c>
      <c r="M17" s="512">
        <v>0</v>
      </c>
      <c r="N17" s="512">
        <v>17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185"/>
      <c r="V17" s="170">
        <v>22</v>
      </c>
    </row>
    <row r="18" spans="1:22" ht="24.95" customHeight="1">
      <c r="A18" s="169" t="s">
        <v>69</v>
      </c>
      <c r="B18" s="104"/>
      <c r="C18" s="512">
        <v>0</v>
      </c>
      <c r="D18" s="512">
        <v>0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182</v>
      </c>
      <c r="K18" s="512">
        <v>0</v>
      </c>
      <c r="L18" s="512">
        <v>0</v>
      </c>
      <c r="M18" s="512">
        <v>0</v>
      </c>
      <c r="N18" s="512">
        <v>10</v>
      </c>
      <c r="O18" s="512">
        <v>0</v>
      </c>
      <c r="P18" s="512">
        <v>2</v>
      </c>
      <c r="Q18" s="512">
        <v>0</v>
      </c>
      <c r="R18" s="512">
        <v>1</v>
      </c>
      <c r="S18" s="512">
        <v>0</v>
      </c>
      <c r="T18" s="512">
        <v>0</v>
      </c>
      <c r="U18" s="185"/>
      <c r="V18" s="170">
        <v>195</v>
      </c>
    </row>
    <row r="19" spans="1:22" ht="24.95" customHeight="1">
      <c r="A19" s="169" t="s">
        <v>65</v>
      </c>
      <c r="B19" s="104"/>
      <c r="C19" s="512">
        <v>0</v>
      </c>
      <c r="D19" s="512">
        <v>0</v>
      </c>
      <c r="E19" s="512">
        <v>0</v>
      </c>
      <c r="F19" s="512">
        <v>0</v>
      </c>
      <c r="G19" s="512">
        <v>0</v>
      </c>
      <c r="H19" s="512">
        <v>0</v>
      </c>
      <c r="I19" s="512">
        <v>0</v>
      </c>
      <c r="J19" s="512">
        <v>38</v>
      </c>
      <c r="K19" s="512">
        <v>0</v>
      </c>
      <c r="L19" s="512">
        <v>0</v>
      </c>
      <c r="M19" s="512">
        <v>0</v>
      </c>
      <c r="N19" s="512">
        <v>7</v>
      </c>
      <c r="O19" s="512">
        <v>0</v>
      </c>
      <c r="P19" s="512">
        <v>0</v>
      </c>
      <c r="Q19" s="512">
        <v>0</v>
      </c>
      <c r="R19" s="512">
        <v>0</v>
      </c>
      <c r="S19" s="512">
        <v>0</v>
      </c>
      <c r="T19" s="512">
        <v>0</v>
      </c>
      <c r="U19" s="185"/>
      <c r="V19" s="170">
        <v>45</v>
      </c>
    </row>
    <row r="20" spans="1:22" ht="24.95" customHeight="1">
      <c r="A20" s="169" t="s">
        <v>66</v>
      </c>
      <c r="B20" s="104"/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1</v>
      </c>
      <c r="I20" s="512">
        <v>0</v>
      </c>
      <c r="J20" s="512">
        <v>29</v>
      </c>
      <c r="K20" s="512">
        <v>1</v>
      </c>
      <c r="L20" s="512">
        <v>0</v>
      </c>
      <c r="M20" s="512">
        <v>0</v>
      </c>
      <c r="N20" s="512">
        <v>3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185"/>
      <c r="V20" s="170">
        <v>34</v>
      </c>
    </row>
    <row r="21" spans="1:22" ht="24.95" customHeight="1">
      <c r="A21" s="169" t="s">
        <v>67</v>
      </c>
      <c r="B21" s="104"/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27</v>
      </c>
      <c r="K21" s="512">
        <v>0</v>
      </c>
      <c r="L21" s="512">
        <v>0</v>
      </c>
      <c r="M21" s="512">
        <v>0</v>
      </c>
      <c r="N21" s="512">
        <v>1</v>
      </c>
      <c r="O21" s="512">
        <v>0</v>
      </c>
      <c r="P21" s="512">
        <v>1</v>
      </c>
      <c r="Q21" s="512">
        <v>0</v>
      </c>
      <c r="R21" s="512">
        <v>0</v>
      </c>
      <c r="S21" s="512">
        <v>0</v>
      </c>
      <c r="T21" s="512">
        <v>0</v>
      </c>
      <c r="U21" s="185"/>
      <c r="V21" s="170">
        <v>29</v>
      </c>
    </row>
    <row r="22" spans="1:22" ht="24.95" customHeight="1">
      <c r="A22" s="169" t="s">
        <v>68</v>
      </c>
      <c r="B22" s="104"/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77</v>
      </c>
      <c r="K22" s="512">
        <v>0</v>
      </c>
      <c r="L22" s="512">
        <v>0</v>
      </c>
      <c r="M22" s="512">
        <v>0</v>
      </c>
      <c r="N22" s="512">
        <v>42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185"/>
      <c r="V22" s="170">
        <v>119</v>
      </c>
    </row>
    <row r="23" spans="1:22" ht="24.95" customHeight="1">
      <c r="A23" s="169" t="s">
        <v>70</v>
      </c>
      <c r="B23" s="104"/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70</v>
      </c>
      <c r="K23" s="512">
        <v>0</v>
      </c>
      <c r="L23" s="512">
        <v>0</v>
      </c>
      <c r="M23" s="512"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185"/>
      <c r="V23" s="170">
        <v>70</v>
      </c>
    </row>
    <row r="24" spans="1:22" ht="24.95" customHeight="1">
      <c r="A24" s="169" t="s">
        <v>71</v>
      </c>
      <c r="B24" s="104"/>
      <c r="C24" s="512">
        <v>0</v>
      </c>
      <c r="D24" s="512">
        <v>0</v>
      </c>
      <c r="E24" s="512">
        <v>0</v>
      </c>
      <c r="F24" s="512">
        <v>0</v>
      </c>
      <c r="G24" s="512">
        <v>0</v>
      </c>
      <c r="H24" s="512">
        <v>0</v>
      </c>
      <c r="I24" s="512">
        <v>0</v>
      </c>
      <c r="J24" s="512">
        <v>6</v>
      </c>
      <c r="K24" s="512">
        <v>0</v>
      </c>
      <c r="L24" s="512">
        <v>0</v>
      </c>
      <c r="M24" s="512">
        <v>0</v>
      </c>
      <c r="N24" s="512">
        <v>8</v>
      </c>
      <c r="O24" s="512">
        <v>0</v>
      </c>
      <c r="P24" s="512">
        <v>0</v>
      </c>
      <c r="Q24" s="512">
        <v>0</v>
      </c>
      <c r="R24" s="512">
        <v>1</v>
      </c>
      <c r="S24" s="512">
        <v>0</v>
      </c>
      <c r="T24" s="512">
        <v>0</v>
      </c>
      <c r="U24" s="185"/>
      <c r="V24" s="170">
        <v>15</v>
      </c>
    </row>
    <row r="25" spans="1:22" ht="24.95" customHeight="1">
      <c r="A25" s="169" t="s">
        <v>72</v>
      </c>
      <c r="B25" s="104"/>
      <c r="C25" s="512">
        <v>1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4</v>
      </c>
      <c r="K25" s="512">
        <v>0</v>
      </c>
      <c r="L25" s="512">
        <v>0</v>
      </c>
      <c r="M25" s="512">
        <v>0</v>
      </c>
      <c r="N25" s="512">
        <v>8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185"/>
      <c r="V25" s="170">
        <v>13</v>
      </c>
    </row>
    <row r="26" spans="1:22" ht="24.95" customHeight="1">
      <c r="A26" s="169" t="s">
        <v>73</v>
      </c>
      <c r="B26" s="104"/>
      <c r="C26" s="512">
        <v>0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174</v>
      </c>
      <c r="K26" s="512">
        <v>2</v>
      </c>
      <c r="L26" s="512">
        <v>0</v>
      </c>
      <c r="M26" s="512">
        <v>0</v>
      </c>
      <c r="N26" s="512">
        <v>33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185"/>
      <c r="V26" s="170">
        <v>209</v>
      </c>
    </row>
    <row r="27" spans="1:22" ht="24.95" customHeight="1">
      <c r="A27" s="169" t="s">
        <v>74</v>
      </c>
      <c r="B27" s="104"/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22</v>
      </c>
      <c r="K27" s="512">
        <v>0</v>
      </c>
      <c r="L27" s="512">
        <v>0</v>
      </c>
      <c r="M27" s="512">
        <v>0</v>
      </c>
      <c r="N27" s="512">
        <v>1</v>
      </c>
      <c r="O27" s="512">
        <v>0</v>
      </c>
      <c r="P27" s="512">
        <v>0</v>
      </c>
      <c r="Q27" s="512">
        <v>0</v>
      </c>
      <c r="R27" s="512">
        <v>0</v>
      </c>
      <c r="S27" s="512">
        <v>0</v>
      </c>
      <c r="T27" s="512">
        <v>0</v>
      </c>
      <c r="U27" s="185"/>
      <c r="V27" s="170">
        <v>23</v>
      </c>
    </row>
    <row r="28" spans="1:22" ht="24.95" customHeight="1">
      <c r="A28" s="169" t="s">
        <v>75</v>
      </c>
      <c r="B28" s="104"/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32</v>
      </c>
      <c r="K28" s="512">
        <v>0</v>
      </c>
      <c r="L28" s="512">
        <v>0</v>
      </c>
      <c r="M28" s="512">
        <v>0</v>
      </c>
      <c r="N28" s="512">
        <v>3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185"/>
      <c r="V28" s="170">
        <v>35</v>
      </c>
    </row>
    <row r="29" spans="1:22" ht="24.95" customHeight="1">
      <c r="A29" s="169" t="s">
        <v>76</v>
      </c>
      <c r="B29" s="104"/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25</v>
      </c>
      <c r="K29" s="512">
        <v>0</v>
      </c>
      <c r="L29" s="512">
        <v>0</v>
      </c>
      <c r="M29" s="512">
        <v>0</v>
      </c>
      <c r="N29" s="512">
        <v>8</v>
      </c>
      <c r="O29" s="512">
        <v>2</v>
      </c>
      <c r="P29" s="512">
        <v>0</v>
      </c>
      <c r="Q29" s="512">
        <v>0</v>
      </c>
      <c r="R29" s="512">
        <v>0</v>
      </c>
      <c r="S29" s="512">
        <v>1</v>
      </c>
      <c r="T29" s="512">
        <v>0</v>
      </c>
      <c r="U29" s="185"/>
      <c r="V29" s="170">
        <v>36</v>
      </c>
    </row>
    <row r="30" spans="1:22" ht="24.95" customHeight="1">
      <c r="A30" s="169" t="s">
        <v>77</v>
      </c>
      <c r="B30" s="104"/>
      <c r="C30" s="512">
        <v>2</v>
      </c>
      <c r="D30" s="512">
        <v>2</v>
      </c>
      <c r="E30" s="512">
        <v>0</v>
      </c>
      <c r="F30" s="512">
        <v>0</v>
      </c>
      <c r="G30" s="512">
        <v>0</v>
      </c>
      <c r="H30" s="512">
        <v>0</v>
      </c>
      <c r="I30" s="512">
        <v>1</v>
      </c>
      <c r="J30" s="512">
        <v>86</v>
      </c>
      <c r="K30" s="512">
        <v>3</v>
      </c>
      <c r="L30" s="512">
        <v>0</v>
      </c>
      <c r="M30" s="512">
        <v>0</v>
      </c>
      <c r="N30" s="512">
        <v>8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185"/>
      <c r="V30" s="170">
        <v>102</v>
      </c>
    </row>
    <row r="31" spans="1:22" ht="24.95" customHeight="1">
      <c r="A31" s="169" t="s">
        <v>78</v>
      </c>
      <c r="B31" s="104"/>
      <c r="C31" s="512">
        <v>0</v>
      </c>
      <c r="D31" s="512">
        <v>0</v>
      </c>
      <c r="E31" s="512">
        <v>0</v>
      </c>
      <c r="F31" s="512">
        <v>0</v>
      </c>
      <c r="G31" s="512">
        <v>0</v>
      </c>
      <c r="H31" s="512">
        <v>0</v>
      </c>
      <c r="I31" s="512">
        <v>0</v>
      </c>
      <c r="J31" s="512">
        <v>19</v>
      </c>
      <c r="K31" s="512">
        <v>0</v>
      </c>
      <c r="L31" s="512">
        <v>0</v>
      </c>
      <c r="M31" s="512">
        <v>0</v>
      </c>
      <c r="N31" s="512">
        <v>5</v>
      </c>
      <c r="O31" s="512">
        <v>0</v>
      </c>
      <c r="P31" s="512">
        <v>0</v>
      </c>
      <c r="Q31" s="512">
        <v>0</v>
      </c>
      <c r="R31" s="512">
        <v>0</v>
      </c>
      <c r="S31" s="512">
        <v>0</v>
      </c>
      <c r="T31" s="512">
        <v>0</v>
      </c>
      <c r="U31" s="185"/>
      <c r="V31" s="170">
        <v>24</v>
      </c>
    </row>
    <row r="32" spans="1:22" ht="24.95" customHeight="1">
      <c r="A32" s="169" t="s">
        <v>79</v>
      </c>
      <c r="B32" s="104"/>
      <c r="C32" s="512">
        <v>0</v>
      </c>
      <c r="D32" s="512">
        <v>0</v>
      </c>
      <c r="E32" s="512">
        <v>0</v>
      </c>
      <c r="F32" s="512">
        <v>0</v>
      </c>
      <c r="G32" s="512">
        <v>0</v>
      </c>
      <c r="H32" s="512">
        <v>0</v>
      </c>
      <c r="I32" s="512">
        <v>0</v>
      </c>
      <c r="J32" s="512">
        <v>11</v>
      </c>
      <c r="K32" s="512">
        <v>0</v>
      </c>
      <c r="L32" s="512">
        <v>0</v>
      </c>
      <c r="M32" s="512">
        <v>0</v>
      </c>
      <c r="N32" s="512">
        <v>7</v>
      </c>
      <c r="O32" s="512">
        <v>0</v>
      </c>
      <c r="P32" s="512">
        <v>1</v>
      </c>
      <c r="Q32" s="512">
        <v>0</v>
      </c>
      <c r="R32" s="512">
        <v>0</v>
      </c>
      <c r="S32" s="512">
        <v>0</v>
      </c>
      <c r="T32" s="512">
        <v>0</v>
      </c>
      <c r="U32" s="185"/>
      <c r="V32" s="170">
        <v>19</v>
      </c>
    </row>
    <row r="33" spans="1:22" ht="24.95" customHeight="1">
      <c r="A33" s="169" t="s">
        <v>80</v>
      </c>
      <c r="B33" s="104"/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71</v>
      </c>
      <c r="K33" s="512">
        <v>0</v>
      </c>
      <c r="L33" s="512">
        <v>1</v>
      </c>
      <c r="M33" s="512">
        <v>0</v>
      </c>
      <c r="N33" s="512">
        <v>55</v>
      </c>
      <c r="O33" s="512">
        <v>0</v>
      </c>
      <c r="P33" s="512">
        <v>1</v>
      </c>
      <c r="Q33" s="512">
        <v>0</v>
      </c>
      <c r="R33" s="512">
        <v>0</v>
      </c>
      <c r="S33" s="512">
        <v>0</v>
      </c>
      <c r="T33" s="512">
        <v>0</v>
      </c>
      <c r="U33" s="185"/>
      <c r="V33" s="170">
        <v>128</v>
      </c>
    </row>
    <row r="34" spans="1:22" ht="24.95" customHeight="1">
      <c r="A34" s="169" t="s">
        <v>81</v>
      </c>
      <c r="B34" s="104"/>
      <c r="C34" s="512">
        <v>0</v>
      </c>
      <c r="D34" s="512">
        <v>0</v>
      </c>
      <c r="E34" s="512">
        <v>0</v>
      </c>
      <c r="F34" s="512">
        <v>0</v>
      </c>
      <c r="G34" s="512">
        <v>0</v>
      </c>
      <c r="H34" s="512">
        <v>0</v>
      </c>
      <c r="I34" s="512">
        <v>0</v>
      </c>
      <c r="J34" s="512">
        <v>44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185"/>
      <c r="V34" s="170">
        <v>44</v>
      </c>
    </row>
    <row r="35" spans="1:22" ht="24.95" customHeight="1">
      <c r="A35" s="169" t="s">
        <v>82</v>
      </c>
      <c r="B35" s="104"/>
      <c r="C35" s="512">
        <v>0</v>
      </c>
      <c r="D35" s="512">
        <v>0</v>
      </c>
      <c r="E35" s="512">
        <v>0</v>
      </c>
      <c r="F35" s="512">
        <v>0</v>
      </c>
      <c r="G35" s="512">
        <v>0</v>
      </c>
      <c r="H35" s="512">
        <v>0</v>
      </c>
      <c r="I35" s="512">
        <v>0</v>
      </c>
      <c r="J35" s="512">
        <v>80</v>
      </c>
      <c r="K35" s="512">
        <v>0</v>
      </c>
      <c r="L35" s="512">
        <v>0</v>
      </c>
      <c r="M35" s="512">
        <v>0</v>
      </c>
      <c r="N35" s="512">
        <v>22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185"/>
      <c r="V35" s="170">
        <v>102</v>
      </c>
    </row>
    <row r="36" spans="1:22" ht="24.95" customHeight="1">
      <c r="A36" s="169" t="s">
        <v>83</v>
      </c>
      <c r="B36" s="104"/>
      <c r="C36" s="512">
        <v>0</v>
      </c>
      <c r="D36" s="512">
        <v>0</v>
      </c>
      <c r="E36" s="512">
        <v>0</v>
      </c>
      <c r="F36" s="512">
        <v>0</v>
      </c>
      <c r="G36" s="512">
        <v>0</v>
      </c>
      <c r="H36" s="512">
        <v>0</v>
      </c>
      <c r="I36" s="512">
        <v>0</v>
      </c>
      <c r="J36" s="512">
        <v>7</v>
      </c>
      <c r="K36" s="512">
        <v>0</v>
      </c>
      <c r="L36" s="512">
        <v>0</v>
      </c>
      <c r="M36" s="512">
        <v>0</v>
      </c>
      <c r="N36" s="512">
        <v>0</v>
      </c>
      <c r="O36" s="512">
        <v>0</v>
      </c>
      <c r="P36" s="512">
        <v>0</v>
      </c>
      <c r="Q36" s="512">
        <v>0</v>
      </c>
      <c r="R36" s="512">
        <v>0</v>
      </c>
      <c r="S36" s="512">
        <v>0</v>
      </c>
      <c r="T36" s="512">
        <v>0</v>
      </c>
      <c r="U36" s="185"/>
      <c r="V36" s="170">
        <v>7</v>
      </c>
    </row>
    <row r="37" spans="1:22" ht="24.95" customHeight="1">
      <c r="A37" s="169" t="s">
        <v>84</v>
      </c>
      <c r="B37" s="104"/>
      <c r="C37" s="512">
        <v>0</v>
      </c>
      <c r="D37" s="512">
        <v>0</v>
      </c>
      <c r="E37" s="512">
        <v>0</v>
      </c>
      <c r="F37" s="512">
        <v>0</v>
      </c>
      <c r="G37" s="512">
        <v>0</v>
      </c>
      <c r="H37" s="512">
        <v>0</v>
      </c>
      <c r="I37" s="512">
        <v>0</v>
      </c>
      <c r="J37" s="512">
        <v>58</v>
      </c>
      <c r="K37" s="512">
        <v>0</v>
      </c>
      <c r="L37" s="512">
        <v>0</v>
      </c>
      <c r="M37" s="512">
        <v>0</v>
      </c>
      <c r="N37" s="512">
        <v>2</v>
      </c>
      <c r="O37" s="512">
        <v>0</v>
      </c>
      <c r="P37" s="512">
        <v>0</v>
      </c>
      <c r="Q37" s="512">
        <v>0</v>
      </c>
      <c r="R37" s="512">
        <v>0</v>
      </c>
      <c r="S37" s="512">
        <v>0</v>
      </c>
      <c r="T37" s="512">
        <v>0</v>
      </c>
      <c r="U37" s="185"/>
      <c r="V37" s="170">
        <v>60</v>
      </c>
    </row>
    <row r="38" spans="1:22" ht="24.95" customHeight="1">
      <c r="A38" s="169" t="s">
        <v>85</v>
      </c>
      <c r="B38" s="104"/>
      <c r="C38" s="512">
        <v>0</v>
      </c>
      <c r="D38" s="512">
        <v>0</v>
      </c>
      <c r="E38" s="512">
        <v>0</v>
      </c>
      <c r="F38" s="512">
        <v>0</v>
      </c>
      <c r="G38" s="512">
        <v>0</v>
      </c>
      <c r="H38" s="512">
        <v>0</v>
      </c>
      <c r="I38" s="512">
        <v>0</v>
      </c>
      <c r="J38" s="512">
        <v>16</v>
      </c>
      <c r="K38" s="512">
        <v>0</v>
      </c>
      <c r="L38" s="512">
        <v>0</v>
      </c>
      <c r="M38" s="512">
        <v>0</v>
      </c>
      <c r="N38" s="512">
        <v>3</v>
      </c>
      <c r="O38" s="512">
        <v>0</v>
      </c>
      <c r="P38" s="512">
        <v>0</v>
      </c>
      <c r="Q38" s="512">
        <v>0</v>
      </c>
      <c r="R38" s="512">
        <v>0</v>
      </c>
      <c r="S38" s="512">
        <v>0</v>
      </c>
      <c r="T38" s="512">
        <v>0</v>
      </c>
      <c r="U38" s="185"/>
      <c r="V38" s="170">
        <v>19</v>
      </c>
    </row>
    <row r="39" spans="1:22" ht="24.95" customHeight="1">
      <c r="A39" s="169" t="s">
        <v>86</v>
      </c>
      <c r="B39" s="104"/>
      <c r="C39" s="512">
        <v>0</v>
      </c>
      <c r="D39" s="512">
        <v>0</v>
      </c>
      <c r="E39" s="512">
        <v>0</v>
      </c>
      <c r="F39" s="512">
        <v>0</v>
      </c>
      <c r="G39" s="512">
        <v>0</v>
      </c>
      <c r="H39" s="512">
        <v>0</v>
      </c>
      <c r="I39" s="512">
        <v>0</v>
      </c>
      <c r="J39" s="512">
        <v>43</v>
      </c>
      <c r="K39" s="512">
        <v>1</v>
      </c>
      <c r="L39" s="512">
        <v>0</v>
      </c>
      <c r="M39" s="512">
        <v>0</v>
      </c>
      <c r="N39" s="512">
        <v>10</v>
      </c>
      <c r="O39" s="512">
        <v>0</v>
      </c>
      <c r="P39" s="512">
        <v>0</v>
      </c>
      <c r="Q39" s="512">
        <v>0</v>
      </c>
      <c r="R39" s="512">
        <v>0</v>
      </c>
      <c r="S39" s="512">
        <v>0</v>
      </c>
      <c r="T39" s="512">
        <v>0</v>
      </c>
      <c r="U39" s="185"/>
      <c r="V39" s="170">
        <v>54</v>
      </c>
    </row>
    <row r="40" spans="1:22" ht="8.1" customHeight="1">
      <c r="A40" s="189"/>
      <c r="B40" s="55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75"/>
      <c r="V40" s="190"/>
    </row>
    <row r="41" spans="1:22" ht="24.95" customHeight="1">
      <c r="A41" s="653" t="s">
        <v>195</v>
      </c>
      <c r="B41" s="55"/>
      <c r="C41" s="268">
        <v>3</v>
      </c>
      <c r="D41" s="268">
        <v>2</v>
      </c>
      <c r="E41" s="268">
        <v>0</v>
      </c>
      <c r="F41" s="268">
        <v>1</v>
      </c>
      <c r="G41" s="268">
        <v>1</v>
      </c>
      <c r="H41" s="268">
        <v>5</v>
      </c>
      <c r="I41" s="268">
        <v>1</v>
      </c>
      <c r="J41" s="268">
        <v>2021</v>
      </c>
      <c r="K41" s="268">
        <v>11</v>
      </c>
      <c r="L41" s="268">
        <v>1</v>
      </c>
      <c r="M41" s="268">
        <v>2</v>
      </c>
      <c r="N41" s="268">
        <v>802</v>
      </c>
      <c r="O41" s="268">
        <v>3</v>
      </c>
      <c r="P41" s="268">
        <v>5</v>
      </c>
      <c r="Q41" s="268">
        <v>1</v>
      </c>
      <c r="R41" s="268">
        <v>2</v>
      </c>
      <c r="S41" s="268">
        <v>1</v>
      </c>
      <c r="T41" s="268">
        <v>1</v>
      </c>
      <c r="U41" s="175"/>
      <c r="V41" s="268">
        <v>2863</v>
      </c>
    </row>
    <row r="42" spans="1:22" ht="8.1" customHeight="1">
      <c r="A42" s="191"/>
      <c r="B42" s="55"/>
      <c r="C42" s="652"/>
      <c r="D42" s="652"/>
      <c r="E42" s="652"/>
      <c r="F42" s="652"/>
      <c r="G42" s="652"/>
      <c r="H42" s="652"/>
      <c r="I42" s="652"/>
      <c r="J42" s="652"/>
      <c r="K42" s="652"/>
      <c r="L42" s="652"/>
      <c r="M42" s="652"/>
      <c r="N42" s="652"/>
      <c r="O42" s="652"/>
      <c r="P42" s="652"/>
      <c r="Q42" s="652"/>
      <c r="R42" s="652"/>
      <c r="S42" s="652"/>
      <c r="T42" s="652"/>
      <c r="U42" s="174"/>
      <c r="V42" s="192"/>
    </row>
    <row r="43" spans="1:22" ht="24.95" customHeight="1">
      <c r="A43" s="169" t="s">
        <v>185</v>
      </c>
      <c r="B43" s="104"/>
      <c r="C43" s="512">
        <v>0</v>
      </c>
      <c r="D43" s="512">
        <v>0</v>
      </c>
      <c r="E43" s="512">
        <v>0</v>
      </c>
      <c r="F43" s="512">
        <v>0</v>
      </c>
      <c r="G43" s="512">
        <v>1</v>
      </c>
      <c r="H43" s="512">
        <v>0</v>
      </c>
      <c r="I43" s="512">
        <v>0</v>
      </c>
      <c r="J43" s="512">
        <v>5</v>
      </c>
      <c r="K43" s="512">
        <v>0</v>
      </c>
      <c r="L43" s="512">
        <v>0</v>
      </c>
      <c r="M43" s="512">
        <v>0</v>
      </c>
      <c r="N43" s="512">
        <v>4</v>
      </c>
      <c r="O43" s="512">
        <v>0</v>
      </c>
      <c r="P43" s="512">
        <v>0</v>
      </c>
      <c r="Q43" s="512">
        <v>0</v>
      </c>
      <c r="R43" s="512">
        <v>1</v>
      </c>
      <c r="S43" s="512">
        <v>0</v>
      </c>
      <c r="T43" s="512">
        <v>0</v>
      </c>
      <c r="U43" s="186"/>
      <c r="V43" s="170">
        <v>11</v>
      </c>
    </row>
    <row r="44" spans="1:22" ht="24.95" customHeight="1">
      <c r="A44" s="169" t="s">
        <v>186</v>
      </c>
      <c r="B44" s="104"/>
      <c r="C44" s="512">
        <v>0</v>
      </c>
      <c r="D44" s="512">
        <v>0</v>
      </c>
      <c r="E44" s="512">
        <v>0</v>
      </c>
      <c r="F44" s="512">
        <v>0</v>
      </c>
      <c r="G44" s="512">
        <v>0</v>
      </c>
      <c r="H44" s="512">
        <v>0</v>
      </c>
      <c r="I44" s="512">
        <v>0</v>
      </c>
      <c r="J44" s="512">
        <v>23</v>
      </c>
      <c r="K44" s="512">
        <v>0</v>
      </c>
      <c r="L44" s="512">
        <v>0</v>
      </c>
      <c r="M44" s="512">
        <v>0</v>
      </c>
      <c r="N44" s="512">
        <v>12</v>
      </c>
      <c r="O44" s="512">
        <v>1</v>
      </c>
      <c r="P44" s="512">
        <v>0</v>
      </c>
      <c r="Q44" s="512">
        <v>0</v>
      </c>
      <c r="R44" s="512">
        <v>0</v>
      </c>
      <c r="S44" s="512">
        <v>0</v>
      </c>
      <c r="T44" s="512">
        <v>0</v>
      </c>
      <c r="U44" s="186"/>
      <c r="V44" s="170">
        <v>36</v>
      </c>
    </row>
    <row r="45" spans="1:22" ht="24.95" customHeight="1">
      <c r="A45" s="169" t="s">
        <v>187</v>
      </c>
      <c r="B45" s="104"/>
      <c r="C45" s="512">
        <v>0</v>
      </c>
      <c r="D45" s="512">
        <v>0</v>
      </c>
      <c r="E45" s="512">
        <v>0</v>
      </c>
      <c r="F45" s="512">
        <v>0</v>
      </c>
      <c r="G45" s="512">
        <v>0</v>
      </c>
      <c r="H45" s="512">
        <v>0</v>
      </c>
      <c r="I45" s="512">
        <v>0</v>
      </c>
      <c r="J45" s="512">
        <v>23</v>
      </c>
      <c r="K45" s="512">
        <v>0</v>
      </c>
      <c r="L45" s="512">
        <v>0</v>
      </c>
      <c r="M45" s="512">
        <v>0</v>
      </c>
      <c r="N45" s="512">
        <v>0</v>
      </c>
      <c r="O45" s="512">
        <v>0</v>
      </c>
      <c r="P45" s="512">
        <v>0</v>
      </c>
      <c r="Q45" s="512">
        <v>0</v>
      </c>
      <c r="R45" s="512">
        <v>0</v>
      </c>
      <c r="S45" s="512">
        <v>0</v>
      </c>
      <c r="T45" s="512">
        <v>0</v>
      </c>
      <c r="U45" s="186"/>
      <c r="V45" s="170">
        <v>23</v>
      </c>
    </row>
    <row r="46" spans="1:22" ht="24.95" customHeight="1">
      <c r="A46" s="169" t="s">
        <v>371</v>
      </c>
      <c r="B46" s="104"/>
      <c r="C46" s="512">
        <v>0</v>
      </c>
      <c r="D46" s="512">
        <v>0</v>
      </c>
      <c r="E46" s="512">
        <v>0</v>
      </c>
      <c r="F46" s="512">
        <v>0</v>
      </c>
      <c r="G46" s="512">
        <v>0</v>
      </c>
      <c r="H46" s="512">
        <v>0</v>
      </c>
      <c r="I46" s="512">
        <v>0</v>
      </c>
      <c r="J46" s="512">
        <v>3</v>
      </c>
      <c r="K46" s="512">
        <v>0</v>
      </c>
      <c r="L46" s="512">
        <v>0</v>
      </c>
      <c r="M46" s="512">
        <v>0</v>
      </c>
      <c r="N46" s="512">
        <v>0</v>
      </c>
      <c r="O46" s="512">
        <v>0</v>
      </c>
      <c r="P46" s="512">
        <v>0</v>
      </c>
      <c r="Q46" s="512">
        <v>0</v>
      </c>
      <c r="R46" s="512">
        <v>0</v>
      </c>
      <c r="S46" s="512">
        <v>0</v>
      </c>
      <c r="T46" s="512">
        <v>0</v>
      </c>
      <c r="U46" s="186"/>
      <c r="V46" s="170">
        <v>3</v>
      </c>
    </row>
    <row r="47" spans="1:22" ht="24.95" customHeight="1">
      <c r="A47" s="169" t="s">
        <v>188</v>
      </c>
      <c r="B47" s="104"/>
      <c r="C47" s="512">
        <v>0</v>
      </c>
      <c r="D47" s="512">
        <v>0</v>
      </c>
      <c r="E47" s="512">
        <v>0</v>
      </c>
      <c r="F47" s="512">
        <v>0</v>
      </c>
      <c r="G47" s="512">
        <v>0</v>
      </c>
      <c r="H47" s="512">
        <v>0</v>
      </c>
      <c r="I47" s="512">
        <v>0</v>
      </c>
      <c r="J47" s="512">
        <v>3</v>
      </c>
      <c r="K47" s="512">
        <v>0</v>
      </c>
      <c r="L47" s="512">
        <v>0</v>
      </c>
      <c r="M47" s="512">
        <v>0</v>
      </c>
      <c r="N47" s="512">
        <v>0</v>
      </c>
      <c r="O47" s="512">
        <v>0</v>
      </c>
      <c r="P47" s="512">
        <v>0</v>
      </c>
      <c r="Q47" s="512">
        <v>0</v>
      </c>
      <c r="R47" s="512">
        <v>0</v>
      </c>
      <c r="S47" s="512">
        <v>0</v>
      </c>
      <c r="T47" s="512">
        <v>0</v>
      </c>
      <c r="U47" s="186"/>
      <c r="V47" s="170">
        <v>3</v>
      </c>
    </row>
    <row r="48" spans="1:22" ht="24.95" customHeight="1">
      <c r="A48" s="169" t="s">
        <v>189</v>
      </c>
      <c r="B48" s="104"/>
      <c r="C48" s="512">
        <v>0</v>
      </c>
      <c r="D48" s="512">
        <v>0</v>
      </c>
      <c r="E48" s="512">
        <v>0</v>
      </c>
      <c r="F48" s="512">
        <v>0</v>
      </c>
      <c r="G48" s="512">
        <v>0</v>
      </c>
      <c r="H48" s="512">
        <v>0</v>
      </c>
      <c r="I48" s="512">
        <v>0</v>
      </c>
      <c r="J48" s="512">
        <v>28</v>
      </c>
      <c r="K48" s="512">
        <v>0</v>
      </c>
      <c r="L48" s="512">
        <v>0</v>
      </c>
      <c r="M48" s="512">
        <v>0</v>
      </c>
      <c r="N48" s="512">
        <v>30</v>
      </c>
      <c r="O48" s="512">
        <v>0</v>
      </c>
      <c r="P48" s="512">
        <v>0</v>
      </c>
      <c r="Q48" s="512">
        <v>0</v>
      </c>
      <c r="R48" s="512">
        <v>0</v>
      </c>
      <c r="S48" s="512">
        <v>0</v>
      </c>
      <c r="T48" s="512">
        <v>0</v>
      </c>
      <c r="U48" s="186"/>
      <c r="V48" s="170">
        <v>58</v>
      </c>
    </row>
    <row r="49" spans="1:22" ht="24.95" customHeight="1">
      <c r="A49" s="169" t="s">
        <v>190</v>
      </c>
      <c r="B49" s="104"/>
      <c r="C49" s="512">
        <v>0</v>
      </c>
      <c r="D49" s="512">
        <v>0</v>
      </c>
      <c r="E49" s="512">
        <v>0</v>
      </c>
      <c r="F49" s="512">
        <v>0</v>
      </c>
      <c r="G49" s="512">
        <v>0</v>
      </c>
      <c r="H49" s="512">
        <v>0</v>
      </c>
      <c r="I49" s="512">
        <v>0</v>
      </c>
      <c r="J49" s="512">
        <v>15</v>
      </c>
      <c r="K49" s="512">
        <v>0</v>
      </c>
      <c r="L49" s="512">
        <v>0</v>
      </c>
      <c r="M49" s="512">
        <v>0</v>
      </c>
      <c r="N49" s="512">
        <v>11</v>
      </c>
      <c r="O49" s="512">
        <v>0</v>
      </c>
      <c r="P49" s="512">
        <v>0</v>
      </c>
      <c r="Q49" s="512">
        <v>0</v>
      </c>
      <c r="R49" s="512">
        <v>0</v>
      </c>
      <c r="S49" s="512">
        <v>0</v>
      </c>
      <c r="T49" s="512">
        <v>0</v>
      </c>
      <c r="U49" s="186"/>
      <c r="V49" s="170">
        <v>26</v>
      </c>
    </row>
    <row r="50" spans="1:22" ht="24.95" customHeight="1">
      <c r="A50" s="169" t="s">
        <v>191</v>
      </c>
      <c r="B50" s="104"/>
      <c r="C50" s="512">
        <v>0</v>
      </c>
      <c r="D50" s="512">
        <v>0</v>
      </c>
      <c r="E50" s="512">
        <v>0</v>
      </c>
      <c r="F50" s="512">
        <v>0</v>
      </c>
      <c r="G50" s="512">
        <v>0</v>
      </c>
      <c r="H50" s="512">
        <v>0</v>
      </c>
      <c r="I50" s="512">
        <v>0</v>
      </c>
      <c r="J50" s="512">
        <v>36</v>
      </c>
      <c r="K50" s="512">
        <v>0</v>
      </c>
      <c r="L50" s="512">
        <v>0</v>
      </c>
      <c r="M50" s="512">
        <v>0</v>
      </c>
      <c r="N50" s="512">
        <v>9</v>
      </c>
      <c r="O50" s="512">
        <v>0</v>
      </c>
      <c r="P50" s="512">
        <v>0</v>
      </c>
      <c r="Q50" s="512">
        <v>0</v>
      </c>
      <c r="R50" s="512">
        <v>0</v>
      </c>
      <c r="S50" s="512">
        <v>0</v>
      </c>
      <c r="T50" s="512">
        <v>0</v>
      </c>
      <c r="U50" s="186"/>
      <c r="V50" s="170">
        <v>45</v>
      </c>
    </row>
    <row r="51" spans="1:22" ht="24.95" customHeight="1">
      <c r="A51" s="169" t="s">
        <v>192</v>
      </c>
      <c r="B51" s="104"/>
      <c r="C51" s="512">
        <v>0</v>
      </c>
      <c r="D51" s="512">
        <v>0</v>
      </c>
      <c r="E51" s="512">
        <v>0</v>
      </c>
      <c r="F51" s="512">
        <v>0</v>
      </c>
      <c r="G51" s="512">
        <v>0</v>
      </c>
      <c r="H51" s="512">
        <v>0</v>
      </c>
      <c r="I51" s="512">
        <v>0</v>
      </c>
      <c r="J51" s="512">
        <v>29</v>
      </c>
      <c r="K51" s="512">
        <v>0</v>
      </c>
      <c r="L51" s="512">
        <v>0</v>
      </c>
      <c r="M51" s="512">
        <v>0</v>
      </c>
      <c r="N51" s="512">
        <v>14</v>
      </c>
      <c r="O51" s="512">
        <v>0</v>
      </c>
      <c r="P51" s="512">
        <v>0</v>
      </c>
      <c r="Q51" s="512">
        <v>0</v>
      </c>
      <c r="R51" s="512">
        <v>0</v>
      </c>
      <c r="S51" s="512">
        <v>0</v>
      </c>
      <c r="T51" s="512">
        <v>0</v>
      </c>
      <c r="U51" s="186"/>
      <c r="V51" s="170">
        <v>43</v>
      </c>
    </row>
    <row r="52" spans="1:22" ht="24.95" customHeight="1">
      <c r="A52" s="169" t="s">
        <v>182</v>
      </c>
      <c r="B52" s="104"/>
      <c r="C52" s="512">
        <v>0</v>
      </c>
      <c r="D52" s="512">
        <v>0</v>
      </c>
      <c r="E52" s="512">
        <v>0</v>
      </c>
      <c r="F52" s="512">
        <v>0</v>
      </c>
      <c r="G52" s="512">
        <v>0</v>
      </c>
      <c r="H52" s="512">
        <v>0</v>
      </c>
      <c r="I52" s="512">
        <v>0</v>
      </c>
      <c r="J52" s="512">
        <v>47</v>
      </c>
      <c r="K52" s="512">
        <v>1</v>
      </c>
      <c r="L52" s="512">
        <v>0</v>
      </c>
      <c r="M52" s="512">
        <v>0</v>
      </c>
      <c r="N52" s="512">
        <v>10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186"/>
      <c r="V52" s="170">
        <v>58</v>
      </c>
    </row>
    <row r="53" spans="1:22" ht="24.95" customHeight="1">
      <c r="A53" s="169" t="s">
        <v>184</v>
      </c>
      <c r="B53" s="104"/>
      <c r="C53" s="512">
        <v>0</v>
      </c>
      <c r="D53" s="512">
        <v>0</v>
      </c>
      <c r="E53" s="512">
        <v>0</v>
      </c>
      <c r="F53" s="512">
        <v>0</v>
      </c>
      <c r="G53" s="512">
        <v>0</v>
      </c>
      <c r="H53" s="512">
        <v>0</v>
      </c>
      <c r="I53" s="512">
        <v>0</v>
      </c>
      <c r="J53" s="512">
        <v>18</v>
      </c>
      <c r="K53" s="512">
        <v>0</v>
      </c>
      <c r="L53" s="512">
        <v>0</v>
      </c>
      <c r="M53" s="512">
        <v>0</v>
      </c>
      <c r="N53" s="512">
        <v>11</v>
      </c>
      <c r="O53" s="512">
        <v>0</v>
      </c>
      <c r="P53" s="512">
        <v>0</v>
      </c>
      <c r="Q53" s="512">
        <v>0</v>
      </c>
      <c r="R53" s="512">
        <v>0</v>
      </c>
      <c r="S53" s="512">
        <v>0</v>
      </c>
      <c r="T53" s="512">
        <v>0</v>
      </c>
      <c r="U53" s="186"/>
      <c r="V53" s="170">
        <v>29</v>
      </c>
    </row>
    <row r="54" spans="1:22" ht="24.95" customHeight="1">
      <c r="A54" s="169" t="s">
        <v>181</v>
      </c>
      <c r="B54" s="104"/>
      <c r="C54" s="512">
        <v>0</v>
      </c>
      <c r="D54" s="512">
        <v>1</v>
      </c>
      <c r="E54" s="512">
        <v>1</v>
      </c>
      <c r="F54" s="512">
        <v>0</v>
      </c>
      <c r="G54" s="512">
        <v>0</v>
      </c>
      <c r="H54" s="512">
        <v>0</v>
      </c>
      <c r="I54" s="512">
        <v>0</v>
      </c>
      <c r="J54" s="512">
        <v>36</v>
      </c>
      <c r="K54" s="512">
        <v>0</v>
      </c>
      <c r="L54" s="512">
        <v>0</v>
      </c>
      <c r="M54" s="512">
        <v>0</v>
      </c>
      <c r="N54" s="512">
        <v>13</v>
      </c>
      <c r="O54" s="512">
        <v>0</v>
      </c>
      <c r="P54" s="512">
        <v>0</v>
      </c>
      <c r="Q54" s="512">
        <v>0</v>
      </c>
      <c r="R54" s="512">
        <v>2</v>
      </c>
      <c r="S54" s="512">
        <v>0</v>
      </c>
      <c r="T54" s="512">
        <v>0</v>
      </c>
      <c r="U54" s="186"/>
      <c r="V54" s="170">
        <v>53</v>
      </c>
    </row>
    <row r="55" spans="1:22" ht="24.95" customHeight="1">
      <c r="A55" s="169" t="s">
        <v>183</v>
      </c>
      <c r="B55" s="104"/>
      <c r="C55" s="512">
        <v>0</v>
      </c>
      <c r="D55" s="512">
        <v>0</v>
      </c>
      <c r="E55" s="512">
        <v>0</v>
      </c>
      <c r="F55" s="512">
        <v>0</v>
      </c>
      <c r="G55" s="512">
        <v>0</v>
      </c>
      <c r="H55" s="512">
        <v>0</v>
      </c>
      <c r="I55" s="512">
        <v>0</v>
      </c>
      <c r="J55" s="512">
        <v>35</v>
      </c>
      <c r="K55" s="512">
        <v>0</v>
      </c>
      <c r="L55" s="512">
        <v>0</v>
      </c>
      <c r="M55" s="512">
        <v>0</v>
      </c>
      <c r="N55" s="512">
        <v>53</v>
      </c>
      <c r="O55" s="512">
        <v>0</v>
      </c>
      <c r="P55" s="512">
        <v>0</v>
      </c>
      <c r="Q55" s="512">
        <v>0</v>
      </c>
      <c r="R55" s="512">
        <v>0</v>
      </c>
      <c r="S55" s="512">
        <v>0</v>
      </c>
      <c r="T55" s="512">
        <v>0</v>
      </c>
      <c r="U55" s="186"/>
      <c r="V55" s="170">
        <v>88</v>
      </c>
    </row>
    <row r="56" spans="1:22" ht="24.95" customHeight="1">
      <c r="A56" s="169" t="s">
        <v>193</v>
      </c>
      <c r="B56" s="104"/>
      <c r="C56" s="512">
        <v>0</v>
      </c>
      <c r="D56" s="512">
        <v>0</v>
      </c>
      <c r="E56" s="512">
        <v>0</v>
      </c>
      <c r="F56" s="512">
        <v>0</v>
      </c>
      <c r="G56" s="512">
        <v>0</v>
      </c>
      <c r="H56" s="512">
        <v>0</v>
      </c>
      <c r="I56" s="512">
        <v>0</v>
      </c>
      <c r="J56" s="512">
        <v>3</v>
      </c>
      <c r="K56" s="512">
        <v>0</v>
      </c>
      <c r="L56" s="512">
        <v>0</v>
      </c>
      <c r="M56" s="512">
        <v>0</v>
      </c>
      <c r="N56" s="512">
        <v>0</v>
      </c>
      <c r="O56" s="512">
        <v>0</v>
      </c>
      <c r="P56" s="512">
        <v>0</v>
      </c>
      <c r="Q56" s="512">
        <v>0</v>
      </c>
      <c r="R56" s="512">
        <v>0</v>
      </c>
      <c r="S56" s="512">
        <v>0</v>
      </c>
      <c r="T56" s="512">
        <v>0</v>
      </c>
      <c r="U56" s="186"/>
      <c r="V56" s="170">
        <v>3</v>
      </c>
    </row>
    <row r="57" spans="1:22" ht="8.1" customHeight="1">
      <c r="A57" s="189"/>
      <c r="B57" s="55"/>
      <c r="C57" s="190"/>
      <c r="D57" s="175"/>
      <c r="E57" s="175"/>
      <c r="F57" s="175"/>
      <c r="G57" s="190"/>
      <c r="H57" s="190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93"/>
      <c r="V57" s="175"/>
    </row>
    <row r="58" spans="1:22" ht="24.95" customHeight="1">
      <c r="A58" s="653" t="s">
        <v>195</v>
      </c>
      <c r="B58" s="55"/>
      <c r="C58" s="268">
        <v>0</v>
      </c>
      <c r="D58" s="268">
        <v>1</v>
      </c>
      <c r="E58" s="268">
        <v>1</v>
      </c>
      <c r="F58" s="268">
        <v>0</v>
      </c>
      <c r="G58" s="268">
        <v>1</v>
      </c>
      <c r="H58" s="268">
        <v>0</v>
      </c>
      <c r="I58" s="268">
        <v>0</v>
      </c>
      <c r="J58" s="268">
        <v>304</v>
      </c>
      <c r="K58" s="268">
        <v>1</v>
      </c>
      <c r="L58" s="268">
        <v>0</v>
      </c>
      <c r="M58" s="268">
        <v>0</v>
      </c>
      <c r="N58" s="268">
        <v>167</v>
      </c>
      <c r="O58" s="268">
        <v>1</v>
      </c>
      <c r="P58" s="268">
        <v>0</v>
      </c>
      <c r="Q58" s="268">
        <v>0</v>
      </c>
      <c r="R58" s="268">
        <v>3</v>
      </c>
      <c r="S58" s="268">
        <v>0</v>
      </c>
      <c r="T58" s="268">
        <v>0</v>
      </c>
      <c r="U58" s="175"/>
      <c r="V58" s="268">
        <v>479</v>
      </c>
    </row>
    <row r="59" spans="1:22" ht="8.1" customHeight="1">
      <c r="A59" s="194"/>
      <c r="B59" s="55"/>
      <c r="C59" s="195"/>
      <c r="G59" s="121"/>
      <c r="H59" s="195"/>
    </row>
    <row r="60" spans="1:22" ht="24.95" customHeight="1">
      <c r="A60" s="653" t="s">
        <v>90</v>
      </c>
      <c r="B60" s="55"/>
      <c r="C60" s="268">
        <v>3</v>
      </c>
      <c r="D60" s="268">
        <v>3</v>
      </c>
      <c r="E60" s="268">
        <v>1</v>
      </c>
      <c r="F60" s="268">
        <v>1</v>
      </c>
      <c r="G60" s="268">
        <v>2</v>
      </c>
      <c r="H60" s="268">
        <v>5</v>
      </c>
      <c r="I60" s="268">
        <v>1</v>
      </c>
      <c r="J60" s="268">
        <v>2325</v>
      </c>
      <c r="K60" s="268">
        <v>12</v>
      </c>
      <c r="L60" s="268">
        <v>1</v>
      </c>
      <c r="M60" s="268">
        <v>2</v>
      </c>
      <c r="N60" s="268">
        <v>969</v>
      </c>
      <c r="O60" s="268">
        <v>4</v>
      </c>
      <c r="P60" s="268">
        <v>5</v>
      </c>
      <c r="Q60" s="268">
        <v>1</v>
      </c>
      <c r="R60" s="268">
        <v>5</v>
      </c>
      <c r="S60" s="268">
        <v>1</v>
      </c>
      <c r="T60" s="268">
        <v>1</v>
      </c>
      <c r="U60" s="175"/>
      <c r="V60" s="268">
        <v>3342</v>
      </c>
    </row>
    <row r="61" spans="1:22">
      <c r="A61" s="55"/>
    </row>
    <row r="62" spans="1:22" ht="20.100000000000001" customHeight="1">
      <c r="A62" s="161" t="s">
        <v>280</v>
      </c>
    </row>
    <row r="63" spans="1:22" ht="20.100000000000001" customHeight="1">
      <c r="A63" s="161" t="s">
        <v>546</v>
      </c>
    </row>
    <row r="64" spans="1:22" ht="20.100000000000001" customHeight="1">
      <c r="A64" s="161" t="s">
        <v>268</v>
      </c>
    </row>
    <row r="65" spans="1:1" ht="20.100000000000001" customHeight="1">
      <c r="A65" s="93" t="s">
        <v>269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BD669-66C0-47FB-A35B-3A6B58BB7DB6}">
  <dimension ref="A1:M99"/>
  <sheetViews>
    <sheetView view="pageBreakPreview" zoomScale="85" zoomScaleNormal="100" zoomScaleSheetLayoutView="85" workbookViewId="0">
      <selection activeCell="S55" sqref="S5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271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253" t="s">
        <v>207</v>
      </c>
      <c r="B5" s="253" t="s">
        <v>90</v>
      </c>
      <c r="C5" s="514"/>
    </row>
    <row r="6" spans="1:13" ht="5.0999999999999996" customHeight="1">
      <c r="A6" s="253" t="s">
        <v>208</v>
      </c>
      <c r="B6" s="254">
        <v>1575</v>
      </c>
      <c r="C6" s="514"/>
    </row>
    <row r="7" spans="1:13" ht="5.0999999999999996" customHeight="1">
      <c r="A7" s="253" t="s">
        <v>209</v>
      </c>
      <c r="B7" s="253">
        <v>570</v>
      </c>
      <c r="C7" s="514"/>
    </row>
    <row r="8" spans="1:13" ht="5.0999999999999996" customHeight="1">
      <c r="A8" s="253" t="s">
        <v>210</v>
      </c>
      <c r="B8" s="253">
        <v>527</v>
      </c>
      <c r="C8" s="514"/>
    </row>
    <row r="9" spans="1:13" ht="5.0999999999999996" customHeight="1">
      <c r="A9" s="253" t="s">
        <v>211</v>
      </c>
      <c r="B9" s="253">
        <v>468</v>
      </c>
      <c r="C9" s="514"/>
    </row>
    <row r="10" spans="1:13" ht="5.0999999999999996" customHeight="1">
      <c r="A10" s="253" t="s">
        <v>212</v>
      </c>
      <c r="B10" s="253">
        <v>463</v>
      </c>
      <c r="C10" s="514"/>
    </row>
    <row r="11" spans="1:13" ht="5.0999999999999996" customHeight="1">
      <c r="A11" s="253" t="s">
        <v>213</v>
      </c>
      <c r="B11" s="253">
        <v>432</v>
      </c>
      <c r="C11" s="514"/>
      <c r="J11" s="546" t="s">
        <v>270</v>
      </c>
      <c r="K11" s="545">
        <v>7938</v>
      </c>
    </row>
    <row r="12" spans="1:13" ht="5.0999999999999996" customHeight="1">
      <c r="A12" s="253" t="s">
        <v>214</v>
      </c>
      <c r="B12" s="253">
        <v>419</v>
      </c>
      <c r="C12" s="514"/>
      <c r="J12" s="546"/>
      <c r="K12" s="545"/>
    </row>
    <row r="13" spans="1:13" ht="5.0999999999999996" customHeight="1">
      <c r="A13" s="253" t="s">
        <v>215</v>
      </c>
      <c r="B13" s="253">
        <v>415</v>
      </c>
      <c r="C13" s="514"/>
      <c r="J13" s="546"/>
      <c r="K13" s="545"/>
    </row>
    <row r="14" spans="1:13" ht="5.0999999999999996" customHeight="1">
      <c r="A14" s="253" t="s">
        <v>216</v>
      </c>
      <c r="B14" s="253">
        <v>351</v>
      </c>
      <c r="C14" s="514"/>
    </row>
    <row r="15" spans="1:13" ht="5.0999999999999996" customHeight="1">
      <c r="A15" s="253" t="s">
        <v>217</v>
      </c>
      <c r="B15" s="253">
        <v>274</v>
      </c>
      <c r="C15" s="514"/>
    </row>
    <row r="16" spans="1:13" ht="5.0999999999999996" customHeight="1">
      <c r="A16" s="253" t="s">
        <v>218</v>
      </c>
      <c r="B16" s="253">
        <v>250</v>
      </c>
      <c r="C16" s="514"/>
    </row>
    <row r="17" spans="1:3" ht="5.0999999999999996" customHeight="1">
      <c r="A17" s="253" t="s">
        <v>219</v>
      </c>
      <c r="B17" s="253">
        <v>189</v>
      </c>
      <c r="C17" s="514"/>
    </row>
    <row r="18" spans="1:3" ht="5.0999999999999996" customHeight="1">
      <c r="A18" s="253" t="s">
        <v>220</v>
      </c>
      <c r="B18" s="253">
        <v>181</v>
      </c>
      <c r="C18" s="514"/>
    </row>
    <row r="19" spans="1:3" ht="5.0999999999999996" customHeight="1">
      <c r="A19" s="253" t="s">
        <v>221</v>
      </c>
      <c r="B19" s="253">
        <v>167</v>
      </c>
      <c r="C19" s="514"/>
    </row>
    <row r="20" spans="1:3" ht="5.0999999999999996" customHeight="1">
      <c r="A20" s="253" t="s">
        <v>222</v>
      </c>
      <c r="B20" s="253">
        <v>162</v>
      </c>
      <c r="C20" s="514"/>
    </row>
    <row r="21" spans="1:3" ht="5.0999999999999996" customHeight="1">
      <c r="A21" s="253" t="s">
        <v>223</v>
      </c>
      <c r="B21" s="253">
        <v>161</v>
      </c>
      <c r="C21" s="514"/>
    </row>
    <row r="22" spans="1:3" ht="5.0999999999999996" customHeight="1">
      <c r="A22" s="253" t="s">
        <v>224</v>
      </c>
      <c r="B22" s="253">
        <v>148</v>
      </c>
      <c r="C22" s="514"/>
    </row>
    <row r="23" spans="1:3" ht="5.0999999999999996" customHeight="1">
      <c r="A23" s="253" t="s">
        <v>225</v>
      </c>
      <c r="B23" s="253">
        <v>147</v>
      </c>
      <c r="C23" s="514"/>
    </row>
    <row r="24" spans="1:3" ht="5.0999999999999996" customHeight="1">
      <c r="A24" s="253" t="s">
        <v>226</v>
      </c>
      <c r="B24" s="253">
        <v>134</v>
      </c>
      <c r="C24" s="514"/>
    </row>
    <row r="25" spans="1:3" ht="5.0999999999999996" customHeight="1">
      <c r="A25" s="253" t="s">
        <v>227</v>
      </c>
      <c r="B25" s="253">
        <v>103</v>
      </c>
      <c r="C25" s="514"/>
    </row>
    <row r="26" spans="1:3" ht="5.0999999999999996" customHeight="1">
      <c r="A26" s="253" t="s">
        <v>228</v>
      </c>
      <c r="B26" s="253">
        <v>97</v>
      </c>
      <c r="C26" s="514"/>
    </row>
    <row r="27" spans="1:3" ht="5.0999999999999996" customHeight="1">
      <c r="A27" s="253" t="s">
        <v>229</v>
      </c>
      <c r="B27" s="253">
        <v>89</v>
      </c>
      <c r="C27" s="514"/>
    </row>
    <row r="28" spans="1:3" ht="5.0999999999999996" customHeight="1">
      <c r="A28" s="253" t="s">
        <v>206</v>
      </c>
      <c r="B28" s="253">
        <v>87</v>
      </c>
      <c r="C28" s="514"/>
    </row>
    <row r="29" spans="1:3" ht="5.0999999999999996" customHeight="1">
      <c r="A29" s="253" t="s">
        <v>180</v>
      </c>
      <c r="B29" s="253">
        <v>74</v>
      </c>
      <c r="C29" s="514"/>
    </row>
    <row r="30" spans="1:3" ht="5.0999999999999996" customHeight="1">
      <c r="A30" s="253" t="s">
        <v>230</v>
      </c>
      <c r="B30" s="253">
        <v>73</v>
      </c>
      <c r="C30" s="514"/>
    </row>
    <row r="31" spans="1:3" ht="5.0999999999999996" customHeight="1">
      <c r="A31" s="253" t="s">
        <v>231</v>
      </c>
      <c r="B31" s="253">
        <v>69</v>
      </c>
      <c r="C31" s="514"/>
    </row>
    <row r="32" spans="1:3" ht="5.0999999999999996" customHeight="1">
      <c r="A32" s="253" t="s">
        <v>232</v>
      </c>
      <c r="B32" s="253">
        <v>42</v>
      </c>
      <c r="C32" s="514"/>
    </row>
    <row r="33" spans="1:3" ht="5.0999999999999996" customHeight="1">
      <c r="A33" s="253" t="s">
        <v>233</v>
      </c>
      <c r="B33" s="253">
        <v>36</v>
      </c>
      <c r="C33" s="514"/>
    </row>
    <row r="34" spans="1:3" ht="5.0999999999999996" customHeight="1">
      <c r="A34" s="253" t="s">
        <v>234</v>
      </c>
      <c r="B34" s="253">
        <v>31</v>
      </c>
      <c r="C34" s="514"/>
    </row>
    <row r="35" spans="1:3" ht="5.0999999999999996" customHeight="1">
      <c r="A35" s="253" t="s">
        <v>235</v>
      </c>
      <c r="B35" s="253">
        <v>26</v>
      </c>
      <c r="C35" s="514"/>
    </row>
    <row r="36" spans="1:3" ht="5.0999999999999996" customHeight="1">
      <c r="A36" s="253" t="s">
        <v>236</v>
      </c>
      <c r="B36" s="253">
        <v>24</v>
      </c>
      <c r="C36" s="514"/>
    </row>
    <row r="37" spans="1:3" ht="5.0999999999999996" customHeight="1">
      <c r="A37" s="253" t="s">
        <v>237</v>
      </c>
      <c r="B37" s="253">
        <v>22</v>
      </c>
      <c r="C37" s="514"/>
    </row>
    <row r="38" spans="1:3" ht="5.0999999999999996" customHeight="1">
      <c r="A38" s="253" t="s">
        <v>238</v>
      </c>
      <c r="B38" s="253">
        <v>18</v>
      </c>
      <c r="C38" s="514"/>
    </row>
    <row r="39" spans="1:3" ht="5.0999999999999996" customHeight="1">
      <c r="A39" s="253" t="s">
        <v>239</v>
      </c>
      <c r="B39" s="253">
        <v>14</v>
      </c>
      <c r="C39" s="514"/>
    </row>
    <row r="40" spans="1:3" ht="5.0999999999999996" customHeight="1">
      <c r="A40" s="253" t="s">
        <v>240</v>
      </c>
      <c r="B40" s="253">
        <v>12</v>
      </c>
      <c r="C40" s="514"/>
    </row>
    <row r="41" spans="1:3" ht="5.0999999999999996" customHeight="1">
      <c r="A41" s="253" t="s">
        <v>241</v>
      </c>
      <c r="B41" s="253">
        <v>10</v>
      </c>
      <c r="C41" s="514"/>
    </row>
    <row r="42" spans="1:3" ht="5.0999999999999996" customHeight="1">
      <c r="A42" s="253" t="s">
        <v>242</v>
      </c>
      <c r="B42" s="253">
        <v>9</v>
      </c>
      <c r="C42" s="514"/>
    </row>
    <row r="43" spans="1:3" ht="5.0999999999999996" customHeight="1">
      <c r="A43" s="253" t="s">
        <v>243</v>
      </c>
      <c r="B43" s="253">
        <v>8</v>
      </c>
      <c r="C43" s="514"/>
    </row>
    <row r="44" spans="1:3" ht="5.0999999999999996" customHeight="1">
      <c r="A44" s="253" t="s">
        <v>165</v>
      </c>
      <c r="B44" s="253">
        <v>8</v>
      </c>
      <c r="C44" s="514"/>
    </row>
    <row r="45" spans="1:3" ht="5.0999999999999996" customHeight="1">
      <c r="A45" s="253" t="s">
        <v>244</v>
      </c>
      <c r="B45" s="253">
        <v>8</v>
      </c>
      <c r="C45" s="514"/>
    </row>
    <row r="46" spans="1:3" ht="5.0999999999999996" customHeight="1">
      <c r="A46" s="253" t="s">
        <v>245</v>
      </c>
      <c r="B46" s="253">
        <v>7</v>
      </c>
      <c r="C46" s="514"/>
    </row>
    <row r="47" spans="1:3" ht="5.0999999999999996" customHeight="1">
      <c r="A47" s="253" t="s">
        <v>246</v>
      </c>
      <c r="B47" s="253">
        <v>6</v>
      </c>
      <c r="C47" s="514"/>
    </row>
    <row r="48" spans="1:3" ht="5.0999999999999996" customHeight="1">
      <c r="A48" s="253" t="s">
        <v>247</v>
      </c>
      <c r="B48" s="253">
        <v>6</v>
      </c>
      <c r="C48" s="514"/>
    </row>
    <row r="49" spans="1:3" ht="5.0999999999999996" customHeight="1">
      <c r="A49" s="253" t="s">
        <v>248</v>
      </c>
      <c r="B49" s="253">
        <v>4</v>
      </c>
      <c r="C49" s="514"/>
    </row>
    <row r="50" spans="1:3" ht="5.0999999999999996" customHeight="1">
      <c r="A50" s="253" t="s">
        <v>249</v>
      </c>
      <c r="B50" s="253">
        <v>3</v>
      </c>
      <c r="C50" s="514"/>
    </row>
    <row r="51" spans="1:3" ht="5.0999999999999996" customHeight="1">
      <c r="A51" s="253" t="s">
        <v>250</v>
      </c>
      <c r="B51" s="253">
        <v>3</v>
      </c>
      <c r="C51" s="514"/>
    </row>
    <row r="52" spans="1:3" ht="5.0999999999999996" customHeight="1">
      <c r="A52" s="253" t="s">
        <v>251</v>
      </c>
      <c r="B52" s="253">
        <v>2</v>
      </c>
      <c r="C52" s="514"/>
    </row>
    <row r="53" spans="1:3" ht="5.0999999999999996" customHeight="1">
      <c r="A53" s="253" t="s">
        <v>252</v>
      </c>
      <c r="B53" s="253">
        <v>2</v>
      </c>
      <c r="C53" s="514"/>
    </row>
    <row r="54" spans="1:3" ht="5.0999999999999996" customHeight="1">
      <c r="A54" s="253" t="s">
        <v>253</v>
      </c>
      <c r="B54" s="253">
        <v>1</v>
      </c>
      <c r="C54" s="514"/>
    </row>
    <row r="55" spans="1:3" ht="5.0999999999999996" customHeight="1">
      <c r="A55" s="253" t="s">
        <v>254</v>
      </c>
      <c r="B55" s="253">
        <v>1</v>
      </c>
      <c r="C55" s="514"/>
    </row>
    <row r="56" spans="1:3" ht="5.0999999999999996" customHeight="1">
      <c r="A56" s="253" t="s">
        <v>255</v>
      </c>
      <c r="B56" s="253">
        <v>1</v>
      </c>
      <c r="C56" s="514"/>
    </row>
    <row r="57" spans="1:3" ht="5.0999999999999996" customHeight="1">
      <c r="A57" s="253" t="s">
        <v>256</v>
      </c>
      <c r="B57" s="253">
        <v>1</v>
      </c>
      <c r="C57" s="514"/>
    </row>
    <row r="58" spans="1:3" ht="5.0999999999999996" customHeight="1">
      <c r="A58" s="253" t="s">
        <v>257</v>
      </c>
      <c r="B58" s="253">
        <v>1</v>
      </c>
      <c r="C58" s="514"/>
    </row>
    <row r="59" spans="1:3" ht="5.0999999999999996" customHeight="1">
      <c r="A59" s="253" t="s">
        <v>258</v>
      </c>
      <c r="B59" s="253">
        <v>1</v>
      </c>
      <c r="C59" s="514"/>
    </row>
    <row r="60" spans="1:3" ht="5.0999999999999996" customHeight="1">
      <c r="A60" s="253" t="s">
        <v>259</v>
      </c>
      <c r="B60" s="253">
        <v>1</v>
      </c>
      <c r="C60" s="514"/>
    </row>
    <row r="61" spans="1:3" ht="5.0999999999999996" customHeight="1">
      <c r="A61" s="253" t="s">
        <v>260</v>
      </c>
      <c r="B61" s="253">
        <v>1</v>
      </c>
      <c r="C61" s="514"/>
    </row>
    <row r="62" spans="1:3" ht="5.0999999999999996" customHeight="1">
      <c r="A62" s="253" t="s">
        <v>261</v>
      </c>
      <c r="B62" s="253">
        <v>1</v>
      </c>
      <c r="C62" s="514"/>
    </row>
    <row r="63" spans="1:3" ht="5.0999999999999996" customHeight="1">
      <c r="A63" s="253" t="s">
        <v>262</v>
      </c>
      <c r="B63" s="253">
        <v>1</v>
      </c>
      <c r="C63" s="514"/>
    </row>
    <row r="64" spans="1:3" ht="5.0999999999999996" customHeight="1">
      <c r="A64" s="253" t="s">
        <v>263</v>
      </c>
      <c r="B64" s="253">
        <v>1</v>
      </c>
      <c r="C64" s="514"/>
    </row>
    <row r="65" spans="1:3" ht="5.0999999999999996" customHeight="1">
      <c r="A65" s="253" t="s">
        <v>264</v>
      </c>
      <c r="B65" s="253">
        <v>1</v>
      </c>
      <c r="C65" s="514"/>
    </row>
    <row r="66" spans="1:3" ht="5.0999999999999996" customHeight="1">
      <c r="A66" s="513" t="s">
        <v>90</v>
      </c>
      <c r="B66" s="515"/>
      <c r="C66" s="514"/>
    </row>
    <row r="67" spans="1:3" ht="5.0999999999999996" customHeight="1">
      <c r="A67" s="516"/>
      <c r="B67" s="514"/>
      <c r="C67" s="514"/>
    </row>
    <row r="68" spans="1:3" ht="5.0999999999999996" customHeight="1">
      <c r="A68" s="517"/>
      <c r="B68" s="514"/>
      <c r="C68" s="514"/>
    </row>
    <row r="69" spans="1:3" ht="5.0999999999999996" customHeight="1">
      <c r="A69" s="517"/>
      <c r="B69" s="514"/>
      <c r="C69" s="514"/>
    </row>
    <row r="70" spans="1:3" ht="5.0999999999999996" customHeight="1">
      <c r="A70" s="517"/>
      <c r="B70" s="514"/>
      <c r="C70" s="514"/>
    </row>
    <row r="71" spans="1:3" ht="5.0999999999999996" customHeight="1">
      <c r="A71" s="517"/>
      <c r="B71" s="514"/>
      <c r="C71" s="514"/>
    </row>
    <row r="72" spans="1:3" ht="5.0999999999999996" customHeight="1">
      <c r="A72" s="514"/>
      <c r="B72" s="514"/>
      <c r="C72" s="514"/>
    </row>
    <row r="73" spans="1:3" ht="5.0999999999999996" customHeight="1">
      <c r="A73" s="514"/>
      <c r="B73" s="514"/>
      <c r="C73" s="514"/>
    </row>
    <row r="74" spans="1:3" ht="5.0999999999999996" customHeight="1">
      <c r="A74" s="514"/>
      <c r="B74" s="514"/>
      <c r="C74" s="514"/>
    </row>
    <row r="75" spans="1:3" ht="5.0999999999999996" customHeight="1">
      <c r="A75" s="514"/>
      <c r="B75" s="514"/>
      <c r="C75" s="514"/>
    </row>
    <row r="76" spans="1:3" ht="5.0999999999999996" customHeight="1">
      <c r="A76" s="514"/>
      <c r="B76" s="514"/>
      <c r="C76" s="514"/>
    </row>
    <row r="77" spans="1:3" ht="5.0999999999999996" customHeight="1">
      <c r="A77" s="514"/>
      <c r="B77" s="514"/>
      <c r="C77" s="514"/>
    </row>
    <row r="78" spans="1:3" ht="5.0999999999999996" customHeight="1">
      <c r="A78" s="514"/>
      <c r="B78" s="514"/>
      <c r="C78" s="514"/>
    </row>
    <row r="79" spans="1:3" ht="5.0999999999999996" customHeight="1">
      <c r="A79" s="514"/>
      <c r="B79" s="514"/>
      <c r="C79" s="514"/>
    </row>
    <row r="80" spans="1:3" ht="5.0999999999999996" customHeight="1">
      <c r="A80" s="514"/>
      <c r="B80" s="514"/>
      <c r="C80" s="514"/>
    </row>
    <row r="81" spans="1:3" ht="5.0999999999999996" customHeight="1">
      <c r="A81" s="514"/>
      <c r="B81" s="514"/>
      <c r="C81" s="514"/>
    </row>
    <row r="82" spans="1:3" ht="5.0999999999999996" customHeight="1">
      <c r="A82" s="514"/>
      <c r="B82" s="514"/>
      <c r="C82" s="514"/>
    </row>
    <row r="83" spans="1:3" ht="5.0999999999999996" customHeight="1">
      <c r="A83" s="514"/>
      <c r="B83" s="514"/>
      <c r="C83" s="514"/>
    </row>
    <row r="84" spans="1:3" ht="5.0999999999999996" customHeight="1">
      <c r="A84" s="514"/>
      <c r="B84" s="514"/>
      <c r="C84" s="514"/>
    </row>
    <row r="85" spans="1:3" ht="5.0999999999999996" customHeight="1">
      <c r="A85" s="514"/>
      <c r="B85" s="514"/>
      <c r="C85" s="514"/>
    </row>
    <row r="86" spans="1:3" ht="5.0999999999999996" customHeight="1"/>
    <row r="87" spans="1:3" ht="5.0999999999999996" customHeight="1"/>
    <row r="88" spans="1:3" ht="5.0999999999999996" customHeight="1"/>
    <row r="89" spans="1:3" ht="5.0999999999999996" customHeight="1"/>
    <row r="90" spans="1:3" ht="5.0999999999999996" customHeight="1"/>
    <row r="91" spans="1:3" ht="5.0999999999999996" customHeight="1"/>
    <row r="92" spans="1:3" ht="5.0999999999999996" customHeight="1"/>
    <row r="93" spans="1:3" ht="5.0999999999999996" customHeight="1"/>
    <row r="95" spans="1:3" ht="9" customHeight="1">
      <c r="A95" s="80" t="s">
        <v>265</v>
      </c>
    </row>
    <row r="96" spans="1:3" ht="9" customHeight="1">
      <c r="A96" s="80" t="s">
        <v>266</v>
      </c>
    </row>
    <row r="97" spans="1:1" ht="9" customHeight="1">
      <c r="A97" s="80" t="s">
        <v>267</v>
      </c>
    </row>
    <row r="98" spans="1:1" ht="9" customHeight="1">
      <c r="A98" s="80" t="s">
        <v>268</v>
      </c>
    </row>
    <row r="99" spans="1:1" ht="9" customHeight="1">
      <c r="A99" s="80" t="s">
        <v>269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E4445-CF46-4999-8243-E6AD4BB130ED}">
  <dimension ref="A1:Q66"/>
  <sheetViews>
    <sheetView view="pageBreakPreview" topLeftCell="A33" zoomScale="85" zoomScaleNormal="100" zoomScaleSheetLayoutView="85" workbookViewId="0">
      <selection activeCell="G69" sqref="G69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50" t="s">
        <v>281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</row>
    <row r="3" spans="1:17" ht="20.100000000000001" customHeight="1">
      <c r="A3" s="550" t="str">
        <f>UPPER(CONCATENATE("Diciembre 2023"))</f>
        <v>DICIEMBRE 2023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</row>
    <row r="4" spans="1:17">
      <c r="A4" s="55"/>
    </row>
    <row r="5" spans="1:17">
      <c r="A5" s="548" t="s">
        <v>284</v>
      </c>
      <c r="B5" s="81"/>
      <c r="C5" s="551" t="s">
        <v>273</v>
      </c>
      <c r="D5" s="552"/>
      <c r="E5" s="552"/>
      <c r="F5" s="552"/>
      <c r="G5" s="552"/>
      <c r="H5" s="553"/>
      <c r="I5" s="81"/>
      <c r="J5" s="551" t="s">
        <v>274</v>
      </c>
      <c r="K5" s="552"/>
      <c r="L5" s="552"/>
      <c r="M5" s="552"/>
      <c r="N5" s="552"/>
      <c r="O5" s="553"/>
      <c r="P5" s="554"/>
      <c r="Q5" s="548" t="s">
        <v>90</v>
      </c>
    </row>
    <row r="6" spans="1:17">
      <c r="A6" s="548"/>
      <c r="B6" s="81"/>
      <c r="C6" s="548" t="s">
        <v>282</v>
      </c>
      <c r="D6" s="548"/>
      <c r="E6" s="548" t="s">
        <v>283</v>
      </c>
      <c r="F6" s="548"/>
      <c r="G6" s="548" t="s">
        <v>195</v>
      </c>
      <c r="H6" s="549" t="s">
        <v>275</v>
      </c>
      <c r="I6" s="81"/>
      <c r="J6" s="548" t="s">
        <v>282</v>
      </c>
      <c r="K6" s="548"/>
      <c r="L6" s="548" t="s">
        <v>283</v>
      </c>
      <c r="M6" s="548"/>
      <c r="N6" s="548" t="s">
        <v>195</v>
      </c>
      <c r="O6" s="549" t="s">
        <v>275</v>
      </c>
      <c r="P6" s="554"/>
      <c r="Q6" s="548"/>
    </row>
    <row r="7" spans="1:17">
      <c r="A7" s="548"/>
      <c r="B7" s="81"/>
      <c r="C7" s="90" t="s">
        <v>276</v>
      </c>
      <c r="D7" s="90" t="s">
        <v>277</v>
      </c>
      <c r="E7" s="90" t="s">
        <v>276</v>
      </c>
      <c r="F7" s="90" t="s">
        <v>277</v>
      </c>
      <c r="G7" s="548"/>
      <c r="H7" s="549"/>
      <c r="I7" s="81"/>
      <c r="J7" s="90" t="s">
        <v>276</v>
      </c>
      <c r="K7" s="90" t="s">
        <v>277</v>
      </c>
      <c r="L7" s="90" t="s">
        <v>276</v>
      </c>
      <c r="M7" s="90" t="s">
        <v>277</v>
      </c>
      <c r="N7" s="548"/>
      <c r="O7" s="549"/>
      <c r="P7" s="554"/>
      <c r="Q7" s="54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2" t="s">
        <v>55</v>
      </c>
      <c r="B9" s="56"/>
      <c r="C9" s="83">
        <v>1</v>
      </c>
      <c r="D9" s="83"/>
      <c r="E9" s="83">
        <v>6</v>
      </c>
      <c r="F9" s="83"/>
      <c r="G9" s="84">
        <v>7</v>
      </c>
      <c r="H9" s="84">
        <v>88</v>
      </c>
      <c r="I9" s="56"/>
      <c r="J9" s="83"/>
      <c r="K9" s="83"/>
      <c r="L9" s="83">
        <v>1</v>
      </c>
      <c r="M9" s="83"/>
      <c r="N9" s="84">
        <v>1</v>
      </c>
      <c r="O9" s="84">
        <v>13</v>
      </c>
      <c r="P9" s="85"/>
      <c r="Q9" s="84">
        <v>8</v>
      </c>
    </row>
    <row r="10" spans="1:17">
      <c r="A10" s="82" t="s">
        <v>56</v>
      </c>
      <c r="B10" s="56"/>
      <c r="C10" s="83">
        <v>44</v>
      </c>
      <c r="D10" s="83"/>
      <c r="E10" s="83">
        <v>93</v>
      </c>
      <c r="F10" s="83">
        <v>3</v>
      </c>
      <c r="G10" s="84">
        <v>140</v>
      </c>
      <c r="H10" s="84">
        <v>93</v>
      </c>
      <c r="I10" s="56"/>
      <c r="J10" s="83">
        <v>3</v>
      </c>
      <c r="K10" s="83">
        <v>1</v>
      </c>
      <c r="L10" s="83">
        <v>7</v>
      </c>
      <c r="M10" s="83"/>
      <c r="N10" s="84">
        <v>11</v>
      </c>
      <c r="O10" s="84">
        <v>7</v>
      </c>
      <c r="P10" s="85"/>
      <c r="Q10" s="84">
        <v>151</v>
      </c>
    </row>
    <row r="11" spans="1:17">
      <c r="A11" s="82" t="s">
        <v>57</v>
      </c>
      <c r="B11" s="56"/>
      <c r="C11" s="83">
        <v>9</v>
      </c>
      <c r="D11" s="83"/>
      <c r="E11" s="83">
        <v>28</v>
      </c>
      <c r="F11" s="83">
        <v>1</v>
      </c>
      <c r="G11" s="84">
        <v>38</v>
      </c>
      <c r="H11" s="84">
        <v>100</v>
      </c>
      <c r="I11" s="56"/>
      <c r="J11" s="83"/>
      <c r="K11" s="83"/>
      <c r="L11" s="83"/>
      <c r="M11" s="83"/>
      <c r="N11" s="84">
        <v>0</v>
      </c>
      <c r="O11" s="84">
        <v>0</v>
      </c>
      <c r="P11" s="85"/>
      <c r="Q11" s="84">
        <v>38</v>
      </c>
    </row>
    <row r="12" spans="1:17">
      <c r="A12" s="82" t="s">
        <v>58</v>
      </c>
      <c r="B12" s="56"/>
      <c r="C12" s="83">
        <v>7</v>
      </c>
      <c r="D12" s="83"/>
      <c r="E12" s="83">
        <v>44</v>
      </c>
      <c r="F12" s="83"/>
      <c r="G12" s="84">
        <v>51</v>
      </c>
      <c r="H12" s="84">
        <v>98</v>
      </c>
      <c r="I12" s="56"/>
      <c r="J12" s="83">
        <v>1</v>
      </c>
      <c r="K12" s="83"/>
      <c r="L12" s="83"/>
      <c r="M12" s="83"/>
      <c r="N12" s="84">
        <v>1</v>
      </c>
      <c r="O12" s="84">
        <v>2</v>
      </c>
      <c r="P12" s="85"/>
      <c r="Q12" s="84">
        <v>52</v>
      </c>
    </row>
    <row r="13" spans="1:17">
      <c r="A13" s="82" t="s">
        <v>61</v>
      </c>
      <c r="B13" s="56"/>
      <c r="C13" s="83">
        <v>527</v>
      </c>
      <c r="D13" s="83">
        <v>20</v>
      </c>
      <c r="E13" s="83">
        <v>431</v>
      </c>
      <c r="F13" s="83">
        <v>5</v>
      </c>
      <c r="G13" s="84">
        <v>983</v>
      </c>
      <c r="H13" s="84">
        <v>98</v>
      </c>
      <c r="I13" s="56"/>
      <c r="J13" s="83">
        <v>9</v>
      </c>
      <c r="K13" s="83"/>
      <c r="L13" s="83">
        <v>9</v>
      </c>
      <c r="M13" s="83">
        <v>2</v>
      </c>
      <c r="N13" s="84">
        <v>20</v>
      </c>
      <c r="O13" s="84">
        <v>2</v>
      </c>
      <c r="P13" s="85"/>
      <c r="Q13" s="86">
        <v>1003</v>
      </c>
    </row>
    <row r="14" spans="1:17">
      <c r="A14" s="82" t="s">
        <v>62</v>
      </c>
      <c r="B14" s="56"/>
      <c r="C14" s="83">
        <v>92</v>
      </c>
      <c r="D14" s="83">
        <v>2</v>
      </c>
      <c r="E14" s="83">
        <v>366</v>
      </c>
      <c r="F14" s="83">
        <v>6</v>
      </c>
      <c r="G14" s="84">
        <v>466</v>
      </c>
      <c r="H14" s="84">
        <v>99</v>
      </c>
      <c r="I14" s="56"/>
      <c r="J14" s="83">
        <v>3</v>
      </c>
      <c r="K14" s="83"/>
      <c r="L14" s="83">
        <v>4</v>
      </c>
      <c r="M14" s="83"/>
      <c r="N14" s="84">
        <v>7</v>
      </c>
      <c r="O14" s="84">
        <v>1</v>
      </c>
      <c r="P14" s="85"/>
      <c r="Q14" s="84">
        <v>473</v>
      </c>
    </row>
    <row r="15" spans="1:17">
      <c r="A15" s="82" t="s">
        <v>63</v>
      </c>
      <c r="B15" s="56"/>
      <c r="C15" s="83">
        <v>44</v>
      </c>
      <c r="D15" s="83">
        <v>8</v>
      </c>
      <c r="E15" s="83">
        <v>269</v>
      </c>
      <c r="F15" s="83">
        <v>26</v>
      </c>
      <c r="G15" s="84">
        <v>347</v>
      </c>
      <c r="H15" s="84">
        <v>94</v>
      </c>
      <c r="I15" s="56"/>
      <c r="J15" s="83">
        <v>2</v>
      </c>
      <c r="K15" s="83">
        <v>1</v>
      </c>
      <c r="L15" s="83">
        <v>17</v>
      </c>
      <c r="M15" s="83">
        <v>1</v>
      </c>
      <c r="N15" s="84">
        <v>21</v>
      </c>
      <c r="O15" s="84">
        <v>6</v>
      </c>
      <c r="P15" s="85"/>
      <c r="Q15" s="84">
        <v>368</v>
      </c>
    </row>
    <row r="16" spans="1:17">
      <c r="A16" s="82" t="s">
        <v>59</v>
      </c>
      <c r="B16" s="56"/>
      <c r="C16" s="83">
        <v>1</v>
      </c>
      <c r="D16" s="83"/>
      <c r="E16" s="83">
        <v>1</v>
      </c>
      <c r="F16" s="83"/>
      <c r="G16" s="84">
        <v>2</v>
      </c>
      <c r="H16" s="84">
        <v>100</v>
      </c>
      <c r="I16" s="56"/>
      <c r="J16" s="83"/>
      <c r="K16" s="83"/>
      <c r="L16" s="83"/>
      <c r="M16" s="83"/>
      <c r="N16" s="84">
        <v>0</v>
      </c>
      <c r="O16" s="84">
        <v>0</v>
      </c>
      <c r="P16" s="85"/>
      <c r="Q16" s="84">
        <v>2</v>
      </c>
    </row>
    <row r="17" spans="1:17">
      <c r="A17" s="82" t="s">
        <v>60</v>
      </c>
      <c r="B17" s="56"/>
      <c r="C17" s="83">
        <v>2</v>
      </c>
      <c r="D17" s="83"/>
      <c r="E17" s="83">
        <v>3</v>
      </c>
      <c r="F17" s="83"/>
      <c r="G17" s="84">
        <v>5</v>
      </c>
      <c r="H17" s="84">
        <v>63</v>
      </c>
      <c r="I17" s="56"/>
      <c r="J17" s="83">
        <v>1</v>
      </c>
      <c r="K17" s="83"/>
      <c r="L17" s="83">
        <v>2</v>
      </c>
      <c r="M17" s="83"/>
      <c r="N17" s="84">
        <v>3</v>
      </c>
      <c r="O17" s="84">
        <v>38</v>
      </c>
      <c r="P17" s="85"/>
      <c r="Q17" s="84">
        <v>8</v>
      </c>
    </row>
    <row r="18" spans="1:17">
      <c r="A18" s="82" t="s">
        <v>64</v>
      </c>
      <c r="B18" s="56"/>
      <c r="C18" s="83">
        <v>24</v>
      </c>
      <c r="D18" s="83"/>
      <c r="E18" s="83">
        <v>68</v>
      </c>
      <c r="F18" s="83"/>
      <c r="G18" s="84">
        <v>92</v>
      </c>
      <c r="H18" s="84">
        <v>99</v>
      </c>
      <c r="I18" s="56"/>
      <c r="J18" s="83"/>
      <c r="K18" s="83"/>
      <c r="L18" s="83">
        <v>1</v>
      </c>
      <c r="M18" s="83"/>
      <c r="N18" s="84">
        <v>1</v>
      </c>
      <c r="O18" s="84">
        <v>1</v>
      </c>
      <c r="P18" s="85"/>
      <c r="Q18" s="84">
        <v>93</v>
      </c>
    </row>
    <row r="19" spans="1:17">
      <c r="A19" s="82" t="s">
        <v>69</v>
      </c>
      <c r="B19" s="56"/>
      <c r="C19" s="83">
        <v>72</v>
      </c>
      <c r="D19" s="83">
        <v>4</v>
      </c>
      <c r="E19" s="83">
        <v>398</v>
      </c>
      <c r="F19" s="83">
        <v>24</v>
      </c>
      <c r="G19" s="84">
        <v>498</v>
      </c>
      <c r="H19" s="84">
        <v>97</v>
      </c>
      <c r="I19" s="56"/>
      <c r="J19" s="83">
        <v>6</v>
      </c>
      <c r="K19" s="83"/>
      <c r="L19" s="83">
        <v>8</v>
      </c>
      <c r="M19" s="83">
        <v>1</v>
      </c>
      <c r="N19" s="84">
        <v>15</v>
      </c>
      <c r="O19" s="84">
        <v>3</v>
      </c>
      <c r="P19" s="85"/>
      <c r="Q19" s="84">
        <v>513</v>
      </c>
    </row>
    <row r="20" spans="1:17">
      <c r="A20" s="82" t="s">
        <v>65</v>
      </c>
      <c r="B20" s="56"/>
      <c r="C20" s="83">
        <v>5</v>
      </c>
      <c r="D20" s="83"/>
      <c r="E20" s="83">
        <v>4</v>
      </c>
      <c r="F20" s="83"/>
      <c r="G20" s="84">
        <v>9</v>
      </c>
      <c r="H20" s="84">
        <v>100</v>
      </c>
      <c r="I20" s="56"/>
      <c r="J20" s="83"/>
      <c r="K20" s="83"/>
      <c r="L20" s="83"/>
      <c r="M20" s="83"/>
      <c r="N20" s="84">
        <v>0</v>
      </c>
      <c r="O20" s="84">
        <v>0</v>
      </c>
      <c r="P20" s="85"/>
      <c r="Q20" s="84">
        <v>9</v>
      </c>
    </row>
    <row r="21" spans="1:17">
      <c r="A21" s="82" t="s">
        <v>66</v>
      </c>
      <c r="B21" s="56"/>
      <c r="C21" s="83">
        <v>149</v>
      </c>
      <c r="D21" s="83">
        <v>6</v>
      </c>
      <c r="E21" s="83">
        <v>280</v>
      </c>
      <c r="F21" s="83">
        <v>4</v>
      </c>
      <c r="G21" s="84">
        <v>439</v>
      </c>
      <c r="H21" s="84">
        <v>94</v>
      </c>
      <c r="I21" s="56"/>
      <c r="J21" s="83">
        <v>5</v>
      </c>
      <c r="K21" s="83"/>
      <c r="L21" s="83">
        <v>24</v>
      </c>
      <c r="M21" s="83"/>
      <c r="N21" s="84">
        <v>29</v>
      </c>
      <c r="O21" s="84">
        <v>6</v>
      </c>
      <c r="P21" s="85"/>
      <c r="Q21" s="84">
        <v>468</v>
      </c>
    </row>
    <row r="22" spans="1:17">
      <c r="A22" s="82" t="s">
        <v>67</v>
      </c>
      <c r="B22" s="56"/>
      <c r="C22" s="83">
        <v>62</v>
      </c>
      <c r="D22" s="83">
        <v>6</v>
      </c>
      <c r="E22" s="83">
        <v>257</v>
      </c>
      <c r="F22" s="83">
        <v>12</v>
      </c>
      <c r="G22" s="84">
        <v>337</v>
      </c>
      <c r="H22" s="84">
        <v>99</v>
      </c>
      <c r="I22" s="56"/>
      <c r="J22" s="83">
        <v>1</v>
      </c>
      <c r="K22" s="83"/>
      <c r="L22" s="83">
        <v>1</v>
      </c>
      <c r="M22" s="83"/>
      <c r="N22" s="84">
        <v>2</v>
      </c>
      <c r="O22" s="84">
        <v>1</v>
      </c>
      <c r="P22" s="85"/>
      <c r="Q22" s="84">
        <v>339</v>
      </c>
    </row>
    <row r="23" spans="1:17">
      <c r="A23" s="82" t="s">
        <v>68</v>
      </c>
      <c r="B23" s="56"/>
      <c r="C23" s="83">
        <v>26</v>
      </c>
      <c r="D23" s="83">
        <v>1</v>
      </c>
      <c r="E23" s="83">
        <v>51</v>
      </c>
      <c r="F23" s="83">
        <v>5</v>
      </c>
      <c r="G23" s="84">
        <v>83</v>
      </c>
      <c r="H23" s="84">
        <v>95</v>
      </c>
      <c r="I23" s="56"/>
      <c r="J23" s="83">
        <v>1</v>
      </c>
      <c r="K23" s="83"/>
      <c r="L23" s="83">
        <v>2</v>
      </c>
      <c r="M23" s="83">
        <v>1</v>
      </c>
      <c r="N23" s="84">
        <v>4</v>
      </c>
      <c r="O23" s="84">
        <v>5</v>
      </c>
      <c r="P23" s="85"/>
      <c r="Q23" s="84">
        <v>87</v>
      </c>
    </row>
    <row r="24" spans="1:17">
      <c r="A24" s="82" t="s">
        <v>70</v>
      </c>
      <c r="B24" s="56"/>
      <c r="C24" s="83">
        <v>79</v>
      </c>
      <c r="D24" s="83">
        <v>4</v>
      </c>
      <c r="E24" s="83">
        <v>60</v>
      </c>
      <c r="F24" s="83">
        <v>1</v>
      </c>
      <c r="G24" s="84">
        <v>144</v>
      </c>
      <c r="H24" s="84">
        <v>92</v>
      </c>
      <c r="I24" s="56"/>
      <c r="J24" s="83">
        <v>8</v>
      </c>
      <c r="K24" s="83"/>
      <c r="L24" s="83">
        <v>4</v>
      </c>
      <c r="M24" s="83">
        <v>1</v>
      </c>
      <c r="N24" s="84">
        <v>13</v>
      </c>
      <c r="O24" s="84">
        <v>8</v>
      </c>
      <c r="P24" s="85"/>
      <c r="Q24" s="84">
        <v>157</v>
      </c>
    </row>
    <row r="25" spans="1:17">
      <c r="A25" s="82" t="s">
        <v>71</v>
      </c>
      <c r="B25" s="56"/>
      <c r="C25" s="83">
        <v>24</v>
      </c>
      <c r="D25" s="83"/>
      <c r="E25" s="83">
        <v>95</v>
      </c>
      <c r="F25" s="83"/>
      <c r="G25" s="84">
        <v>119</v>
      </c>
      <c r="H25" s="84">
        <v>98</v>
      </c>
      <c r="I25" s="56"/>
      <c r="J25" s="83">
        <v>1</v>
      </c>
      <c r="K25" s="83"/>
      <c r="L25" s="83">
        <v>1</v>
      </c>
      <c r="M25" s="83"/>
      <c r="N25" s="84">
        <v>2</v>
      </c>
      <c r="O25" s="84">
        <v>2</v>
      </c>
      <c r="P25" s="85"/>
      <c r="Q25" s="84">
        <v>121</v>
      </c>
    </row>
    <row r="26" spans="1:17">
      <c r="A26" s="82" t="s">
        <v>72</v>
      </c>
      <c r="B26" s="56"/>
      <c r="C26" s="83">
        <v>85</v>
      </c>
      <c r="D26" s="83">
        <v>8</v>
      </c>
      <c r="E26" s="83">
        <v>167</v>
      </c>
      <c r="F26" s="83">
        <v>5</v>
      </c>
      <c r="G26" s="84">
        <v>265</v>
      </c>
      <c r="H26" s="84">
        <v>100</v>
      </c>
      <c r="I26" s="56"/>
      <c r="J26" s="83"/>
      <c r="K26" s="83"/>
      <c r="L26" s="83">
        <v>1</v>
      </c>
      <c r="M26" s="83"/>
      <c r="N26" s="84">
        <v>1</v>
      </c>
      <c r="O26" s="84">
        <v>0</v>
      </c>
      <c r="P26" s="85"/>
      <c r="Q26" s="84">
        <v>266</v>
      </c>
    </row>
    <row r="27" spans="1:17">
      <c r="A27" s="82" t="s">
        <v>73</v>
      </c>
      <c r="B27" s="56"/>
      <c r="C27" s="83">
        <v>6</v>
      </c>
      <c r="D27" s="83"/>
      <c r="E27" s="83">
        <v>33</v>
      </c>
      <c r="F27" s="83">
        <v>3</v>
      </c>
      <c r="G27" s="84">
        <v>42</v>
      </c>
      <c r="H27" s="84">
        <v>95</v>
      </c>
      <c r="I27" s="56"/>
      <c r="J27" s="83">
        <v>1</v>
      </c>
      <c r="K27" s="83"/>
      <c r="L27" s="83">
        <v>1</v>
      </c>
      <c r="M27" s="83"/>
      <c r="N27" s="84">
        <v>2</v>
      </c>
      <c r="O27" s="84">
        <v>5</v>
      </c>
      <c r="P27" s="85"/>
      <c r="Q27" s="84">
        <v>44</v>
      </c>
    </row>
    <row r="28" spans="1:17">
      <c r="A28" s="82" t="s">
        <v>74</v>
      </c>
      <c r="B28" s="56"/>
      <c r="C28" s="83">
        <v>556</v>
      </c>
      <c r="D28" s="83">
        <v>24</v>
      </c>
      <c r="E28" s="83">
        <v>541</v>
      </c>
      <c r="F28" s="83">
        <v>18</v>
      </c>
      <c r="G28" s="86">
        <v>1139</v>
      </c>
      <c r="H28" s="84">
        <v>99</v>
      </c>
      <c r="I28" s="56"/>
      <c r="J28" s="83">
        <v>3</v>
      </c>
      <c r="K28" s="83">
        <v>3</v>
      </c>
      <c r="L28" s="83">
        <v>5</v>
      </c>
      <c r="M28" s="83">
        <v>3</v>
      </c>
      <c r="N28" s="84">
        <v>14</v>
      </c>
      <c r="O28" s="84">
        <v>1</v>
      </c>
      <c r="P28" s="85"/>
      <c r="Q28" s="86">
        <v>1153</v>
      </c>
    </row>
    <row r="29" spans="1:17">
      <c r="A29" s="82" t="s">
        <v>75</v>
      </c>
      <c r="B29" s="56"/>
      <c r="C29" s="83">
        <v>167</v>
      </c>
      <c r="D29" s="83">
        <v>15</v>
      </c>
      <c r="E29" s="83">
        <v>425</v>
      </c>
      <c r="F29" s="83">
        <v>14</v>
      </c>
      <c r="G29" s="84">
        <v>621</v>
      </c>
      <c r="H29" s="84">
        <v>96</v>
      </c>
      <c r="I29" s="56"/>
      <c r="J29" s="83">
        <v>7</v>
      </c>
      <c r="K29" s="83"/>
      <c r="L29" s="83">
        <v>18</v>
      </c>
      <c r="M29" s="83"/>
      <c r="N29" s="84">
        <v>25</v>
      </c>
      <c r="O29" s="84">
        <v>4</v>
      </c>
      <c r="P29" s="85"/>
      <c r="Q29" s="84">
        <v>646</v>
      </c>
    </row>
    <row r="30" spans="1:17">
      <c r="A30" s="82" t="s">
        <v>76</v>
      </c>
      <c r="B30" s="56"/>
      <c r="C30" s="83">
        <v>9</v>
      </c>
      <c r="D30" s="83"/>
      <c r="E30" s="83">
        <v>24</v>
      </c>
      <c r="F30" s="83"/>
      <c r="G30" s="84">
        <v>33</v>
      </c>
      <c r="H30" s="84">
        <v>100</v>
      </c>
      <c r="I30" s="56"/>
      <c r="J30" s="83"/>
      <c r="K30" s="83"/>
      <c r="L30" s="83"/>
      <c r="M30" s="83"/>
      <c r="N30" s="84">
        <v>0</v>
      </c>
      <c r="O30" s="84">
        <v>0</v>
      </c>
      <c r="P30" s="85"/>
      <c r="Q30" s="84">
        <v>33</v>
      </c>
    </row>
    <row r="31" spans="1:17">
      <c r="A31" s="82" t="s">
        <v>77</v>
      </c>
      <c r="B31" s="56"/>
      <c r="C31" s="83">
        <v>52</v>
      </c>
      <c r="D31" s="83">
        <v>2</v>
      </c>
      <c r="E31" s="83">
        <v>54</v>
      </c>
      <c r="F31" s="83">
        <v>1</v>
      </c>
      <c r="G31" s="84">
        <v>109</v>
      </c>
      <c r="H31" s="84">
        <v>97</v>
      </c>
      <c r="I31" s="56"/>
      <c r="J31" s="83">
        <v>2</v>
      </c>
      <c r="K31" s="83"/>
      <c r="L31" s="83">
        <v>1</v>
      </c>
      <c r="M31" s="83"/>
      <c r="N31" s="84">
        <v>3</v>
      </c>
      <c r="O31" s="84">
        <v>3</v>
      </c>
      <c r="P31" s="85"/>
      <c r="Q31" s="84">
        <v>112</v>
      </c>
    </row>
    <row r="32" spans="1:17">
      <c r="A32" s="82" t="s">
        <v>78</v>
      </c>
      <c r="B32" s="56"/>
      <c r="C32" s="83">
        <v>88</v>
      </c>
      <c r="D32" s="83">
        <v>1</v>
      </c>
      <c r="E32" s="83">
        <v>65</v>
      </c>
      <c r="F32" s="83"/>
      <c r="G32" s="84">
        <v>154</v>
      </c>
      <c r="H32" s="84">
        <v>100</v>
      </c>
      <c r="I32" s="56"/>
      <c r="J32" s="83"/>
      <c r="K32" s="83"/>
      <c r="L32" s="83"/>
      <c r="M32" s="83"/>
      <c r="N32" s="84">
        <v>0</v>
      </c>
      <c r="O32" s="84">
        <v>0</v>
      </c>
      <c r="P32" s="85"/>
      <c r="Q32" s="84">
        <v>154</v>
      </c>
    </row>
    <row r="33" spans="1:17">
      <c r="A33" s="82" t="s">
        <v>79</v>
      </c>
      <c r="B33" s="56"/>
      <c r="C33" s="83">
        <v>16</v>
      </c>
      <c r="D33" s="83"/>
      <c r="E33" s="83">
        <v>64</v>
      </c>
      <c r="F33" s="83">
        <v>1</v>
      </c>
      <c r="G33" s="84">
        <v>81</v>
      </c>
      <c r="H33" s="84">
        <v>91</v>
      </c>
      <c r="I33" s="56"/>
      <c r="J33" s="83">
        <v>7</v>
      </c>
      <c r="K33" s="83"/>
      <c r="L33" s="83">
        <v>1</v>
      </c>
      <c r="M33" s="83"/>
      <c r="N33" s="84">
        <v>8</v>
      </c>
      <c r="O33" s="84">
        <v>9</v>
      </c>
      <c r="P33" s="85"/>
      <c r="Q33" s="84">
        <v>89</v>
      </c>
    </row>
    <row r="34" spans="1:17">
      <c r="A34" s="82" t="s">
        <v>80</v>
      </c>
      <c r="B34" s="56"/>
      <c r="C34" s="83">
        <v>48</v>
      </c>
      <c r="D34" s="83"/>
      <c r="E34" s="83">
        <v>128</v>
      </c>
      <c r="F34" s="83">
        <v>1</v>
      </c>
      <c r="G34" s="84">
        <v>177</v>
      </c>
      <c r="H34" s="84">
        <v>99</v>
      </c>
      <c r="I34" s="56"/>
      <c r="J34" s="83"/>
      <c r="K34" s="83"/>
      <c r="L34" s="83"/>
      <c r="M34" s="83">
        <v>1</v>
      </c>
      <c r="N34" s="84">
        <v>1</v>
      </c>
      <c r="O34" s="84">
        <v>1</v>
      </c>
      <c r="P34" s="85"/>
      <c r="Q34" s="84">
        <v>178</v>
      </c>
    </row>
    <row r="35" spans="1:17">
      <c r="A35" s="82" t="s">
        <v>81</v>
      </c>
      <c r="B35" s="56"/>
      <c r="C35" s="83">
        <v>11</v>
      </c>
      <c r="D35" s="83"/>
      <c r="E35" s="83">
        <v>61</v>
      </c>
      <c r="F35" s="83"/>
      <c r="G35" s="84">
        <v>72</v>
      </c>
      <c r="H35" s="84">
        <v>100</v>
      </c>
      <c r="I35" s="56"/>
      <c r="J35" s="83"/>
      <c r="K35" s="83"/>
      <c r="L35" s="83"/>
      <c r="M35" s="83"/>
      <c r="N35" s="84">
        <v>0</v>
      </c>
      <c r="O35" s="84">
        <v>0</v>
      </c>
      <c r="P35" s="85"/>
      <c r="Q35" s="84">
        <v>72</v>
      </c>
    </row>
    <row r="36" spans="1:17">
      <c r="A36" s="82" t="s">
        <v>82</v>
      </c>
      <c r="B36" s="56"/>
      <c r="C36" s="83">
        <v>11</v>
      </c>
      <c r="D36" s="83"/>
      <c r="E36" s="83">
        <v>12</v>
      </c>
      <c r="F36" s="83"/>
      <c r="G36" s="84">
        <v>23</v>
      </c>
      <c r="H36" s="84">
        <v>82</v>
      </c>
      <c r="I36" s="56"/>
      <c r="J36" s="83">
        <v>2</v>
      </c>
      <c r="K36" s="83"/>
      <c r="L36" s="83">
        <v>3</v>
      </c>
      <c r="M36" s="83"/>
      <c r="N36" s="84">
        <v>5</v>
      </c>
      <c r="O36" s="84">
        <v>18</v>
      </c>
      <c r="P36" s="85"/>
      <c r="Q36" s="84">
        <v>28</v>
      </c>
    </row>
    <row r="37" spans="1:17">
      <c r="A37" s="82" t="s">
        <v>83</v>
      </c>
      <c r="B37" s="56"/>
      <c r="C37" s="83">
        <v>7</v>
      </c>
      <c r="D37" s="83"/>
      <c r="E37" s="83">
        <v>13</v>
      </c>
      <c r="F37" s="83"/>
      <c r="G37" s="84">
        <v>20</v>
      </c>
      <c r="H37" s="84">
        <v>100</v>
      </c>
      <c r="I37" s="56"/>
      <c r="J37" s="83"/>
      <c r="K37" s="83"/>
      <c r="L37" s="83"/>
      <c r="M37" s="83"/>
      <c r="N37" s="84">
        <v>0</v>
      </c>
      <c r="O37" s="84">
        <v>0</v>
      </c>
      <c r="P37" s="85"/>
      <c r="Q37" s="84">
        <v>20</v>
      </c>
    </row>
    <row r="38" spans="1:17">
      <c r="A38" s="82" t="s">
        <v>84</v>
      </c>
      <c r="B38" s="56"/>
      <c r="C38" s="83">
        <v>350</v>
      </c>
      <c r="D38" s="83">
        <v>14</v>
      </c>
      <c r="E38" s="83">
        <v>201</v>
      </c>
      <c r="F38" s="83"/>
      <c r="G38" s="84">
        <v>565</v>
      </c>
      <c r="H38" s="84">
        <v>100</v>
      </c>
      <c r="I38" s="56"/>
      <c r="J38" s="83"/>
      <c r="K38" s="83"/>
      <c r="L38" s="83"/>
      <c r="M38" s="83"/>
      <c r="N38" s="84">
        <v>0</v>
      </c>
      <c r="O38" s="84">
        <v>0</v>
      </c>
      <c r="P38" s="85"/>
      <c r="Q38" s="84">
        <v>565</v>
      </c>
    </row>
    <row r="39" spans="1:17">
      <c r="A39" s="82" t="s">
        <v>85</v>
      </c>
      <c r="B39" s="56"/>
      <c r="C39" s="83">
        <v>104</v>
      </c>
      <c r="D39" s="83"/>
      <c r="E39" s="83">
        <v>215</v>
      </c>
      <c r="F39" s="83">
        <v>2</v>
      </c>
      <c r="G39" s="84">
        <v>321</v>
      </c>
      <c r="H39" s="84">
        <v>97</v>
      </c>
      <c r="I39" s="56"/>
      <c r="J39" s="83">
        <v>1</v>
      </c>
      <c r="K39" s="83">
        <v>2</v>
      </c>
      <c r="L39" s="83">
        <v>5</v>
      </c>
      <c r="M39" s="83">
        <v>3</v>
      </c>
      <c r="N39" s="84">
        <v>11</v>
      </c>
      <c r="O39" s="84">
        <v>3</v>
      </c>
      <c r="P39" s="85"/>
      <c r="Q39" s="84">
        <v>332</v>
      </c>
    </row>
    <row r="40" spans="1:17">
      <c r="A40" s="82" t="s">
        <v>86</v>
      </c>
      <c r="B40" s="56"/>
      <c r="C40" s="83">
        <v>12</v>
      </c>
      <c r="D40" s="83">
        <v>1</v>
      </c>
      <c r="E40" s="83">
        <v>5</v>
      </c>
      <c r="F40" s="83">
        <v>1</v>
      </c>
      <c r="G40" s="84">
        <v>19</v>
      </c>
      <c r="H40" s="84">
        <v>50</v>
      </c>
      <c r="I40" s="56"/>
      <c r="J40" s="83">
        <v>5</v>
      </c>
      <c r="K40" s="83"/>
      <c r="L40" s="83">
        <v>14</v>
      </c>
      <c r="M40" s="83"/>
      <c r="N40" s="84">
        <v>19</v>
      </c>
      <c r="O40" s="84">
        <v>50</v>
      </c>
      <c r="P40" s="85"/>
      <c r="Q40" s="84">
        <v>38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234" t="s">
        <v>195</v>
      </c>
      <c r="B42" s="55"/>
      <c r="C42" s="102">
        <v>2690</v>
      </c>
      <c r="D42" s="103">
        <v>116</v>
      </c>
      <c r="E42" s="102">
        <v>4462</v>
      </c>
      <c r="F42" s="103">
        <v>133</v>
      </c>
      <c r="G42" s="102">
        <v>7401</v>
      </c>
      <c r="H42" s="103">
        <v>97</v>
      </c>
      <c r="I42" s="87"/>
      <c r="J42" s="103">
        <v>69</v>
      </c>
      <c r="K42" s="103">
        <v>7</v>
      </c>
      <c r="L42" s="103">
        <v>130</v>
      </c>
      <c r="M42" s="103">
        <v>13</v>
      </c>
      <c r="N42" s="103">
        <v>219</v>
      </c>
      <c r="O42" s="103">
        <v>3</v>
      </c>
      <c r="P42" s="87"/>
      <c r="Q42" s="102">
        <v>7620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>
      <c r="A44" s="82" t="s">
        <v>185</v>
      </c>
      <c r="B44" s="85"/>
      <c r="C44" s="83"/>
      <c r="D44" s="83"/>
      <c r="E44" s="83"/>
      <c r="F44" s="83"/>
      <c r="G44" s="84">
        <v>0</v>
      </c>
      <c r="H44" s="84">
        <v>0</v>
      </c>
      <c r="I44" s="85"/>
      <c r="J44" s="83"/>
      <c r="K44" s="83"/>
      <c r="L44" s="83"/>
      <c r="M44" s="83"/>
      <c r="N44" s="84">
        <v>0</v>
      </c>
      <c r="O44" s="84">
        <v>0</v>
      </c>
      <c r="P44" s="85"/>
      <c r="Q44" s="84">
        <v>0</v>
      </c>
    </row>
    <row r="45" spans="1:17">
      <c r="A45" s="82" t="s">
        <v>186</v>
      </c>
      <c r="B45" s="85"/>
      <c r="C45" s="83">
        <v>1</v>
      </c>
      <c r="D45" s="83"/>
      <c r="E45" s="83">
        <v>17</v>
      </c>
      <c r="F45" s="83"/>
      <c r="G45" s="84">
        <v>18</v>
      </c>
      <c r="H45" s="84">
        <v>56</v>
      </c>
      <c r="I45" s="85"/>
      <c r="J45" s="83">
        <v>3</v>
      </c>
      <c r="K45" s="83"/>
      <c r="L45" s="83">
        <v>11</v>
      </c>
      <c r="M45" s="83"/>
      <c r="N45" s="84">
        <v>14</v>
      </c>
      <c r="O45" s="84">
        <v>44</v>
      </c>
      <c r="P45" s="85"/>
      <c r="Q45" s="84">
        <v>32</v>
      </c>
    </row>
    <row r="46" spans="1:17">
      <c r="A46" s="82" t="s">
        <v>187</v>
      </c>
      <c r="B46" s="85"/>
      <c r="C46" s="83">
        <v>6</v>
      </c>
      <c r="D46" s="83"/>
      <c r="E46" s="83">
        <v>30</v>
      </c>
      <c r="F46" s="83"/>
      <c r="G46" s="84">
        <v>36</v>
      </c>
      <c r="H46" s="84">
        <v>69</v>
      </c>
      <c r="I46" s="85"/>
      <c r="J46" s="83">
        <v>6</v>
      </c>
      <c r="K46" s="83"/>
      <c r="L46" s="83">
        <v>10</v>
      </c>
      <c r="M46" s="83"/>
      <c r="N46" s="84">
        <v>16</v>
      </c>
      <c r="O46" s="84">
        <v>31</v>
      </c>
      <c r="P46" s="85"/>
      <c r="Q46" s="84">
        <v>52</v>
      </c>
    </row>
    <row r="47" spans="1:17">
      <c r="A47" s="82" t="s">
        <v>371</v>
      </c>
      <c r="B47" s="85"/>
      <c r="C47" s="83"/>
      <c r="D47" s="83"/>
      <c r="E47" s="83"/>
      <c r="F47" s="83"/>
      <c r="G47" s="84">
        <v>0</v>
      </c>
      <c r="H47" s="84">
        <v>0</v>
      </c>
      <c r="I47" s="85"/>
      <c r="J47" s="83"/>
      <c r="K47" s="83"/>
      <c r="L47" s="83"/>
      <c r="M47" s="83"/>
      <c r="N47" s="84">
        <v>0</v>
      </c>
      <c r="O47" s="84">
        <v>0</v>
      </c>
      <c r="P47" s="85"/>
      <c r="Q47" s="84">
        <v>0</v>
      </c>
    </row>
    <row r="48" spans="1:17">
      <c r="A48" s="82" t="s">
        <v>188</v>
      </c>
      <c r="B48" s="85"/>
      <c r="C48" s="83"/>
      <c r="D48" s="83"/>
      <c r="E48" s="83"/>
      <c r="F48" s="83"/>
      <c r="G48" s="84">
        <v>0</v>
      </c>
      <c r="H48" s="84">
        <v>0</v>
      </c>
      <c r="I48" s="85"/>
      <c r="J48" s="83"/>
      <c r="K48" s="83"/>
      <c r="L48" s="83">
        <v>3</v>
      </c>
      <c r="M48" s="83"/>
      <c r="N48" s="84">
        <v>3</v>
      </c>
      <c r="O48" s="84">
        <v>100</v>
      </c>
      <c r="P48" s="85"/>
      <c r="Q48" s="84">
        <v>3</v>
      </c>
    </row>
    <row r="49" spans="1:17">
      <c r="A49" s="82" t="s">
        <v>189</v>
      </c>
      <c r="B49" s="85"/>
      <c r="C49" s="83">
        <v>1</v>
      </c>
      <c r="D49" s="83"/>
      <c r="E49" s="83"/>
      <c r="F49" s="83"/>
      <c r="G49" s="84">
        <v>1</v>
      </c>
      <c r="H49" s="84">
        <v>4</v>
      </c>
      <c r="I49" s="85"/>
      <c r="J49" s="83">
        <v>11</v>
      </c>
      <c r="K49" s="83"/>
      <c r="L49" s="83">
        <v>13</v>
      </c>
      <c r="M49" s="83"/>
      <c r="N49" s="84">
        <v>24</v>
      </c>
      <c r="O49" s="84">
        <v>96</v>
      </c>
      <c r="P49" s="85"/>
      <c r="Q49" s="84">
        <v>25</v>
      </c>
    </row>
    <row r="50" spans="1:17">
      <c r="A50" s="82" t="s">
        <v>190</v>
      </c>
      <c r="B50" s="85"/>
      <c r="C50" s="83">
        <v>1</v>
      </c>
      <c r="D50" s="83"/>
      <c r="E50" s="83">
        <v>3</v>
      </c>
      <c r="F50" s="83"/>
      <c r="G50" s="84">
        <v>4</v>
      </c>
      <c r="H50" s="84">
        <v>33</v>
      </c>
      <c r="I50" s="85"/>
      <c r="J50" s="83">
        <v>4</v>
      </c>
      <c r="K50" s="83"/>
      <c r="L50" s="83">
        <v>4</v>
      </c>
      <c r="M50" s="83"/>
      <c r="N50" s="84">
        <v>8</v>
      </c>
      <c r="O50" s="84">
        <v>67</v>
      </c>
      <c r="P50" s="85"/>
      <c r="Q50" s="84">
        <v>12</v>
      </c>
    </row>
    <row r="51" spans="1:17">
      <c r="A51" s="82" t="s">
        <v>191</v>
      </c>
      <c r="B51" s="85"/>
      <c r="C51" s="83">
        <v>13</v>
      </c>
      <c r="D51" s="83"/>
      <c r="E51" s="83">
        <v>24</v>
      </c>
      <c r="F51" s="83"/>
      <c r="G51" s="84">
        <v>37</v>
      </c>
      <c r="H51" s="84">
        <v>36</v>
      </c>
      <c r="I51" s="85"/>
      <c r="J51" s="83">
        <v>43</v>
      </c>
      <c r="K51" s="83"/>
      <c r="L51" s="83">
        <v>23</v>
      </c>
      <c r="M51" s="83"/>
      <c r="N51" s="84">
        <v>66</v>
      </c>
      <c r="O51" s="84">
        <v>64</v>
      </c>
      <c r="P51" s="85"/>
      <c r="Q51" s="84">
        <v>103</v>
      </c>
    </row>
    <row r="52" spans="1:17">
      <c r="A52" s="82" t="s">
        <v>192</v>
      </c>
      <c r="B52" s="85"/>
      <c r="C52" s="83">
        <v>3</v>
      </c>
      <c r="D52" s="83"/>
      <c r="E52" s="83">
        <v>13</v>
      </c>
      <c r="F52" s="83"/>
      <c r="G52" s="84">
        <v>16</v>
      </c>
      <c r="H52" s="84">
        <v>64</v>
      </c>
      <c r="I52" s="85"/>
      <c r="J52" s="83">
        <v>6</v>
      </c>
      <c r="K52" s="83"/>
      <c r="L52" s="83">
        <v>3</v>
      </c>
      <c r="M52" s="83"/>
      <c r="N52" s="84">
        <v>9</v>
      </c>
      <c r="O52" s="84">
        <v>36</v>
      </c>
      <c r="P52" s="85"/>
      <c r="Q52" s="84">
        <v>25</v>
      </c>
    </row>
    <row r="53" spans="1:17">
      <c r="A53" s="82" t="s">
        <v>182</v>
      </c>
      <c r="B53" s="85"/>
      <c r="C53" s="83">
        <v>3</v>
      </c>
      <c r="D53" s="83"/>
      <c r="E53" s="83">
        <v>13</v>
      </c>
      <c r="F53" s="83"/>
      <c r="G53" s="84">
        <v>16</v>
      </c>
      <c r="H53" s="84">
        <v>89</v>
      </c>
      <c r="I53" s="85"/>
      <c r="J53" s="83"/>
      <c r="K53" s="83"/>
      <c r="L53" s="83">
        <v>2</v>
      </c>
      <c r="M53" s="83"/>
      <c r="N53" s="84">
        <v>2</v>
      </c>
      <c r="O53" s="84">
        <v>11</v>
      </c>
      <c r="P53" s="85"/>
      <c r="Q53" s="84">
        <v>18</v>
      </c>
    </row>
    <row r="54" spans="1:17">
      <c r="A54" s="82" t="s">
        <v>184</v>
      </c>
      <c r="B54" s="85"/>
      <c r="C54" s="83"/>
      <c r="D54" s="83">
        <v>2</v>
      </c>
      <c r="E54" s="83"/>
      <c r="F54" s="83">
        <v>7</v>
      </c>
      <c r="G54" s="84">
        <v>9</v>
      </c>
      <c r="H54" s="84">
        <v>56</v>
      </c>
      <c r="I54" s="85"/>
      <c r="J54" s="83"/>
      <c r="K54" s="83">
        <v>4</v>
      </c>
      <c r="L54" s="83"/>
      <c r="M54" s="83">
        <v>3</v>
      </c>
      <c r="N54" s="84">
        <v>7</v>
      </c>
      <c r="O54" s="84">
        <v>44</v>
      </c>
      <c r="P54" s="85"/>
      <c r="Q54" s="84">
        <v>16</v>
      </c>
    </row>
    <row r="55" spans="1:17">
      <c r="A55" s="82" t="s">
        <v>181</v>
      </c>
      <c r="B55" s="85"/>
      <c r="C55" s="83">
        <v>2</v>
      </c>
      <c r="D55" s="83"/>
      <c r="E55" s="83">
        <v>9</v>
      </c>
      <c r="F55" s="83"/>
      <c r="G55" s="84">
        <v>11</v>
      </c>
      <c r="H55" s="84">
        <v>65</v>
      </c>
      <c r="I55" s="85"/>
      <c r="J55" s="83"/>
      <c r="K55" s="83"/>
      <c r="L55" s="83">
        <v>6</v>
      </c>
      <c r="M55" s="83"/>
      <c r="N55" s="84">
        <v>6</v>
      </c>
      <c r="O55" s="84">
        <v>35</v>
      </c>
      <c r="P55" s="85"/>
      <c r="Q55" s="84">
        <v>17</v>
      </c>
    </row>
    <row r="56" spans="1:17">
      <c r="A56" s="82" t="s">
        <v>183</v>
      </c>
      <c r="B56" s="85"/>
      <c r="C56" s="83">
        <v>1</v>
      </c>
      <c r="D56" s="83"/>
      <c r="E56" s="83">
        <v>5</v>
      </c>
      <c r="F56" s="83"/>
      <c r="G56" s="84">
        <v>6</v>
      </c>
      <c r="H56" s="84">
        <v>60</v>
      </c>
      <c r="I56" s="85"/>
      <c r="J56" s="83">
        <v>1</v>
      </c>
      <c r="K56" s="83"/>
      <c r="L56" s="83">
        <v>3</v>
      </c>
      <c r="M56" s="83"/>
      <c r="N56" s="84">
        <v>4</v>
      </c>
      <c r="O56" s="84">
        <v>40</v>
      </c>
      <c r="P56" s="85"/>
      <c r="Q56" s="84">
        <v>10</v>
      </c>
    </row>
    <row r="57" spans="1:17">
      <c r="A57" s="82" t="s">
        <v>193</v>
      </c>
      <c r="B57" s="85"/>
      <c r="C57" s="83"/>
      <c r="D57" s="83"/>
      <c r="E57" s="83">
        <v>4</v>
      </c>
      <c r="F57" s="83"/>
      <c r="G57" s="84">
        <v>4</v>
      </c>
      <c r="H57" s="84">
        <v>80</v>
      </c>
      <c r="I57" s="85"/>
      <c r="J57" s="83"/>
      <c r="K57" s="83"/>
      <c r="L57" s="83">
        <v>1</v>
      </c>
      <c r="M57" s="83"/>
      <c r="N57" s="84">
        <v>1</v>
      </c>
      <c r="O57" s="84">
        <v>20</v>
      </c>
      <c r="P57" s="85"/>
      <c r="Q57" s="84">
        <v>5</v>
      </c>
    </row>
    <row r="58" spans="1:17" ht="8.1" customHeight="1">
      <c r="A58" s="68"/>
      <c r="B58" s="85"/>
      <c r="C58" s="85"/>
      <c r="D58" s="85"/>
      <c r="E58" s="85"/>
      <c r="F58" s="85"/>
      <c r="G58" s="87"/>
      <c r="H58" s="87"/>
      <c r="I58" s="85"/>
      <c r="J58" s="85"/>
      <c r="K58" s="85"/>
      <c r="L58" s="85"/>
      <c r="M58" s="85"/>
      <c r="N58" s="87"/>
      <c r="O58" s="87"/>
      <c r="P58" s="85"/>
      <c r="Q58" s="87"/>
    </row>
    <row r="59" spans="1:17">
      <c r="A59" s="237" t="s">
        <v>195</v>
      </c>
      <c r="B59" s="85"/>
      <c r="C59" s="235">
        <v>31</v>
      </c>
      <c r="D59" s="235">
        <v>2</v>
      </c>
      <c r="E59" s="235">
        <v>118</v>
      </c>
      <c r="F59" s="235">
        <v>7</v>
      </c>
      <c r="G59" s="235">
        <v>158</v>
      </c>
      <c r="H59" s="235">
        <v>612</v>
      </c>
      <c r="I59" s="85"/>
      <c r="J59" s="235">
        <v>74</v>
      </c>
      <c r="K59" s="235">
        <v>4</v>
      </c>
      <c r="L59" s="235">
        <v>79</v>
      </c>
      <c r="M59" s="235">
        <v>3</v>
      </c>
      <c r="N59" s="235">
        <v>160</v>
      </c>
      <c r="O59" s="235">
        <v>588</v>
      </c>
      <c r="P59" s="85"/>
      <c r="Q59" s="236">
        <v>318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234" t="s">
        <v>90</v>
      </c>
      <c r="B61" s="67"/>
      <c r="C61" s="102">
        <v>2721</v>
      </c>
      <c r="D61" s="103">
        <v>118</v>
      </c>
      <c r="E61" s="102">
        <v>4580</v>
      </c>
      <c r="F61" s="103">
        <v>140</v>
      </c>
      <c r="G61" s="102">
        <v>7559</v>
      </c>
      <c r="H61" s="103">
        <v>95</v>
      </c>
      <c r="I61" s="87"/>
      <c r="J61" s="103">
        <v>143</v>
      </c>
      <c r="K61" s="103">
        <v>11</v>
      </c>
      <c r="L61" s="103">
        <v>209</v>
      </c>
      <c r="M61" s="103">
        <v>16</v>
      </c>
      <c r="N61" s="103">
        <v>379</v>
      </c>
      <c r="O61" s="103">
        <v>5</v>
      </c>
      <c r="P61" s="87"/>
      <c r="Q61" s="102">
        <v>7938</v>
      </c>
    </row>
    <row r="62" spans="1:17">
      <c r="A62" s="55"/>
    </row>
    <row r="63" spans="1:17" ht="12.95" customHeight="1">
      <c r="A63" s="88" t="s">
        <v>280</v>
      </c>
    </row>
    <row r="64" spans="1:17" ht="12.95" customHeight="1">
      <c r="A64" s="88" t="s">
        <v>279</v>
      </c>
    </row>
    <row r="65" spans="1:1" ht="12.95" customHeight="1">
      <c r="A65" s="88" t="s">
        <v>268</v>
      </c>
    </row>
    <row r="66" spans="1:1" ht="12.95" customHeight="1">
      <c r="A66" s="88" t="s">
        <v>269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0CD31-555E-43C0-A245-3FD8DEC1CEDD}">
  <dimension ref="A1:M38"/>
  <sheetViews>
    <sheetView view="pageBreakPreview" zoomScale="85" zoomScaleNormal="100" zoomScaleSheetLayoutView="85" workbookViewId="0">
      <selection activeCell="Q18" sqref="Q18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285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246"/>
      <c r="B4" s="247"/>
      <c r="C4" s="247"/>
      <c r="D4" s="247"/>
    </row>
    <row r="5" spans="1:13" ht="11.25" customHeight="1">
      <c r="A5" s="518" t="s">
        <v>207</v>
      </c>
      <c r="B5" s="518" t="s">
        <v>90</v>
      </c>
      <c r="C5" s="256"/>
      <c r="D5" s="247"/>
    </row>
    <row r="6" spans="1:13" ht="11.25" customHeight="1">
      <c r="A6" s="518" t="s">
        <v>288</v>
      </c>
      <c r="B6" s="519">
        <v>4720</v>
      </c>
      <c r="C6" s="256"/>
      <c r="D6" s="247"/>
    </row>
    <row r="7" spans="1:13" ht="11.25" customHeight="1">
      <c r="A7" s="518" t="s">
        <v>286</v>
      </c>
      <c r="B7" s="519">
        <v>2839</v>
      </c>
      <c r="C7" s="256"/>
      <c r="D7" s="247"/>
    </row>
    <row r="8" spans="1:13" ht="11.25" customHeight="1">
      <c r="A8" s="518" t="s">
        <v>289</v>
      </c>
      <c r="B8" s="518">
        <v>225</v>
      </c>
      <c r="C8" s="256"/>
      <c r="D8" s="247"/>
    </row>
    <row r="9" spans="1:13" ht="11.25" customHeight="1">
      <c r="A9" s="518" t="s">
        <v>287</v>
      </c>
      <c r="B9" s="518">
        <v>154</v>
      </c>
      <c r="C9" s="256"/>
      <c r="D9" s="247"/>
    </row>
    <row r="10" spans="1:13">
      <c r="A10" s="518" t="s">
        <v>90</v>
      </c>
      <c r="B10" s="519"/>
      <c r="C10" s="256"/>
      <c r="D10" s="247"/>
    </row>
    <row r="11" spans="1:13">
      <c r="A11" s="255"/>
      <c r="B11" s="256"/>
      <c r="C11" s="256"/>
      <c r="D11" s="247"/>
    </row>
    <row r="12" spans="1:13">
      <c r="A12" s="256"/>
      <c r="B12" s="256"/>
      <c r="C12" s="256"/>
      <c r="D12" s="247"/>
    </row>
    <row r="13" spans="1:13">
      <c r="A13" s="247"/>
      <c r="B13" s="247"/>
      <c r="C13" s="247"/>
      <c r="D13" s="247"/>
    </row>
    <row r="14" spans="1:13">
      <c r="A14" s="247"/>
      <c r="B14" s="247"/>
      <c r="C14" s="247"/>
      <c r="D14" s="247"/>
    </row>
    <row r="15" spans="1:13">
      <c r="A15" s="247"/>
      <c r="B15" s="247"/>
      <c r="C15" s="247"/>
      <c r="D15" s="247"/>
    </row>
    <row r="16" spans="1:13">
      <c r="A16" s="247"/>
      <c r="B16" s="247"/>
      <c r="C16" s="247"/>
      <c r="D16" s="247"/>
    </row>
    <row r="17" spans="1:7">
      <c r="A17" s="247"/>
      <c r="B17" s="247"/>
      <c r="C17" s="247"/>
      <c r="D17" s="247"/>
    </row>
    <row r="18" spans="1:7">
      <c r="A18" s="247"/>
      <c r="B18" s="247"/>
      <c r="C18" s="247"/>
      <c r="D18" s="247"/>
    </row>
    <row r="19" spans="1:7">
      <c r="A19" s="247"/>
      <c r="B19" s="247"/>
      <c r="C19" s="247"/>
      <c r="D19" s="247"/>
    </row>
    <row r="20" spans="1:7">
      <c r="A20" s="247"/>
      <c r="B20" s="247"/>
      <c r="C20" s="247"/>
      <c r="D20" s="247"/>
    </row>
    <row r="21" spans="1:7">
      <c r="A21" s="247"/>
      <c r="B21" s="247"/>
      <c r="C21" s="247"/>
      <c r="D21" s="247"/>
    </row>
    <row r="22" spans="1:7">
      <c r="A22" s="247"/>
      <c r="B22" s="247"/>
      <c r="C22" s="247"/>
      <c r="D22" s="247"/>
    </row>
    <row r="23" spans="1:7">
      <c r="A23" s="247"/>
      <c r="B23" s="247"/>
      <c r="C23" s="247"/>
      <c r="D23" s="247"/>
    </row>
    <row r="24" spans="1:7">
      <c r="A24" s="247"/>
      <c r="B24" s="247"/>
      <c r="C24" s="247"/>
      <c r="D24" s="247"/>
    </row>
    <row r="25" spans="1:7">
      <c r="A25" s="247"/>
      <c r="B25" s="247"/>
      <c r="C25" s="247"/>
      <c r="D25" s="247"/>
    </row>
    <row r="26" spans="1:7">
      <c r="A26" s="247"/>
      <c r="B26" s="247"/>
      <c r="C26" s="247"/>
      <c r="D26" s="247"/>
    </row>
    <row r="27" spans="1:7">
      <c r="A27" s="247"/>
      <c r="B27" s="247"/>
      <c r="C27" s="247"/>
      <c r="D27" s="247"/>
    </row>
    <row r="32" spans="1:7" ht="19.5">
      <c r="F32" s="95" t="s">
        <v>270</v>
      </c>
      <c r="G32" s="96">
        <v>7938</v>
      </c>
    </row>
    <row r="36" spans="1:1" ht="9.9499999999999993" customHeight="1">
      <c r="A36" s="92" t="s">
        <v>280</v>
      </c>
    </row>
    <row r="37" spans="1:1" ht="9.9499999999999993" customHeight="1">
      <c r="A37" s="92" t="s">
        <v>268</v>
      </c>
    </row>
    <row r="38" spans="1:1" ht="9.9499999999999993" customHeight="1">
      <c r="A38" s="92" t="s">
        <v>269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5" orientation="landscape" useFirstPageNumber="1" r:id="rId1"/>
  <headerFooter scaleWithDoc="0">
    <oddHeader>&amp;L&amp;G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253AF-A185-4F8F-9439-24420A008ACC}">
  <dimension ref="A1:M97"/>
  <sheetViews>
    <sheetView view="pageBreakPreview" zoomScaleNormal="100" zoomScaleSheetLayoutView="100" workbookViewId="0">
      <selection activeCell="T32" sqref="T3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47" t="s">
        <v>292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20.100000000000001" customHeight="1">
      <c r="A3" s="547" t="str">
        <f>UPPER(CONCATENATE("Diciembre 2023"))</f>
        <v>DICIEMBRE 2023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>
      <c r="A4" s="55"/>
    </row>
    <row r="5" spans="1:13">
      <c r="A5" s="253" t="s">
        <v>207</v>
      </c>
      <c r="B5" s="253" t="s">
        <v>90</v>
      </c>
      <c r="C5" s="247"/>
    </row>
    <row r="6" spans="1:13" ht="5.0999999999999996" customHeight="1">
      <c r="A6" s="253" t="s">
        <v>74</v>
      </c>
      <c r="B6" s="254">
        <v>1153</v>
      </c>
      <c r="C6" s="247"/>
    </row>
    <row r="7" spans="1:13" ht="5.0999999999999996" customHeight="1">
      <c r="A7" s="253" t="s">
        <v>61</v>
      </c>
      <c r="B7" s="254">
        <v>1003</v>
      </c>
      <c r="C7" s="247"/>
    </row>
    <row r="8" spans="1:13" ht="5.0999999999999996" customHeight="1">
      <c r="A8" s="253" t="s">
        <v>75</v>
      </c>
      <c r="B8" s="253">
        <v>646</v>
      </c>
      <c r="C8" s="247"/>
    </row>
    <row r="9" spans="1:13" ht="5.0999999999999996" customHeight="1">
      <c r="A9" s="253" t="s">
        <v>84</v>
      </c>
      <c r="B9" s="253">
        <v>565</v>
      </c>
      <c r="C9" s="247"/>
    </row>
    <row r="10" spans="1:13" ht="5.0999999999999996" customHeight="1">
      <c r="A10" s="253" t="s">
        <v>69</v>
      </c>
      <c r="B10" s="253">
        <v>513</v>
      </c>
      <c r="C10" s="247"/>
    </row>
    <row r="11" spans="1:13" ht="5.0999999999999996" customHeight="1">
      <c r="A11" s="253" t="s">
        <v>62</v>
      </c>
      <c r="B11" s="253">
        <v>473</v>
      </c>
      <c r="C11" s="247"/>
      <c r="J11" s="546" t="s">
        <v>270</v>
      </c>
      <c r="K11" s="545">
        <v>7938</v>
      </c>
    </row>
    <row r="12" spans="1:13" ht="5.0999999999999996" customHeight="1">
      <c r="A12" s="253" t="s">
        <v>66</v>
      </c>
      <c r="B12" s="253">
        <v>468</v>
      </c>
      <c r="C12" s="247"/>
      <c r="J12" s="546"/>
      <c r="K12" s="545"/>
    </row>
    <row r="13" spans="1:13" ht="5.0999999999999996" customHeight="1">
      <c r="A13" s="253" t="s">
        <v>63</v>
      </c>
      <c r="B13" s="253">
        <v>368</v>
      </c>
      <c r="C13" s="247"/>
      <c r="J13" s="546"/>
      <c r="K13" s="545"/>
    </row>
    <row r="14" spans="1:13" ht="5.0999999999999996" customHeight="1">
      <c r="A14" s="253" t="s">
        <v>67</v>
      </c>
      <c r="B14" s="253">
        <v>339</v>
      </c>
      <c r="C14" s="247"/>
    </row>
    <row r="15" spans="1:13" ht="5.0999999999999996" customHeight="1">
      <c r="A15" s="253" t="s">
        <v>85</v>
      </c>
      <c r="B15" s="253">
        <v>332</v>
      </c>
      <c r="C15" s="247"/>
    </row>
    <row r="16" spans="1:13" ht="5.0999999999999996" customHeight="1">
      <c r="A16" s="253" t="s">
        <v>72</v>
      </c>
      <c r="B16" s="253">
        <v>266</v>
      </c>
      <c r="C16" s="247"/>
    </row>
    <row r="17" spans="1:3" ht="5.0999999999999996" customHeight="1">
      <c r="A17" s="253" t="s">
        <v>80</v>
      </c>
      <c r="B17" s="253">
        <v>178</v>
      </c>
      <c r="C17" s="247"/>
    </row>
    <row r="18" spans="1:3" ht="5.0999999999999996" customHeight="1">
      <c r="A18" s="253" t="s">
        <v>70</v>
      </c>
      <c r="B18" s="253">
        <v>157</v>
      </c>
      <c r="C18" s="247"/>
    </row>
    <row r="19" spans="1:3" ht="5.0999999999999996" customHeight="1">
      <c r="A19" s="253" t="s">
        <v>78</v>
      </c>
      <c r="B19" s="253">
        <v>154</v>
      </c>
      <c r="C19" s="247"/>
    </row>
    <row r="20" spans="1:3" ht="5.0999999999999996" customHeight="1">
      <c r="A20" s="253" t="s">
        <v>56</v>
      </c>
      <c r="B20" s="253">
        <v>151</v>
      </c>
      <c r="C20" s="247"/>
    </row>
    <row r="21" spans="1:3" ht="5.0999999999999996" customHeight="1">
      <c r="A21" s="253" t="s">
        <v>71</v>
      </c>
      <c r="B21" s="253">
        <v>121</v>
      </c>
      <c r="C21" s="247"/>
    </row>
    <row r="22" spans="1:3" ht="5.0999999999999996" customHeight="1">
      <c r="A22" s="253" t="s">
        <v>77</v>
      </c>
      <c r="B22" s="253">
        <v>112</v>
      </c>
      <c r="C22" s="247"/>
    </row>
    <row r="23" spans="1:3" ht="5.0999999999999996" customHeight="1">
      <c r="A23" s="253" t="s">
        <v>191</v>
      </c>
      <c r="B23" s="253">
        <v>103</v>
      </c>
      <c r="C23" s="247"/>
    </row>
    <row r="24" spans="1:3" ht="5.0999999999999996" customHeight="1">
      <c r="A24" s="253" t="s">
        <v>64</v>
      </c>
      <c r="B24" s="253">
        <v>93</v>
      </c>
      <c r="C24" s="247"/>
    </row>
    <row r="25" spans="1:3" ht="5.0999999999999996" customHeight="1">
      <c r="A25" s="253" t="s">
        <v>79</v>
      </c>
      <c r="B25" s="253">
        <v>89</v>
      </c>
      <c r="C25" s="247"/>
    </row>
    <row r="26" spans="1:3" ht="5.0999999999999996" customHeight="1">
      <c r="A26" s="253" t="s">
        <v>68</v>
      </c>
      <c r="B26" s="253">
        <v>87</v>
      </c>
      <c r="C26" s="247"/>
    </row>
    <row r="27" spans="1:3" ht="5.0999999999999996" customHeight="1">
      <c r="A27" s="253" t="s">
        <v>81</v>
      </c>
      <c r="B27" s="253">
        <v>72</v>
      </c>
      <c r="C27" s="247"/>
    </row>
    <row r="28" spans="1:3" ht="5.0999999999999996" customHeight="1">
      <c r="A28" s="253" t="s">
        <v>187</v>
      </c>
      <c r="B28" s="253">
        <v>52</v>
      </c>
      <c r="C28" s="247"/>
    </row>
    <row r="29" spans="1:3" ht="5.0999999999999996" customHeight="1">
      <c r="A29" s="253" t="s">
        <v>58</v>
      </c>
      <c r="B29" s="253">
        <v>52</v>
      </c>
      <c r="C29" s="247"/>
    </row>
    <row r="30" spans="1:3" ht="5.0999999999999996" customHeight="1">
      <c r="A30" s="253" t="s">
        <v>73</v>
      </c>
      <c r="B30" s="253">
        <v>44</v>
      </c>
      <c r="C30" s="247"/>
    </row>
    <row r="31" spans="1:3" ht="5.0999999999999996" customHeight="1">
      <c r="A31" s="253" t="s">
        <v>57</v>
      </c>
      <c r="B31" s="253">
        <v>38</v>
      </c>
      <c r="C31" s="247"/>
    </row>
    <row r="32" spans="1:3" ht="5.0999999999999996" customHeight="1">
      <c r="A32" s="253" t="s">
        <v>86</v>
      </c>
      <c r="B32" s="253">
        <v>38</v>
      </c>
      <c r="C32" s="247"/>
    </row>
    <row r="33" spans="1:3" ht="5.0999999999999996" customHeight="1">
      <c r="A33" s="253" t="s">
        <v>76</v>
      </c>
      <c r="B33" s="253">
        <v>33</v>
      </c>
      <c r="C33" s="247"/>
    </row>
    <row r="34" spans="1:3" ht="5.0999999999999996" customHeight="1">
      <c r="A34" s="253" t="s">
        <v>186</v>
      </c>
      <c r="B34" s="253">
        <v>32</v>
      </c>
      <c r="C34" s="247"/>
    </row>
    <row r="35" spans="1:3" ht="5.0999999999999996" customHeight="1">
      <c r="A35" s="253" t="s">
        <v>82</v>
      </c>
      <c r="B35" s="253">
        <v>28</v>
      </c>
      <c r="C35" s="247"/>
    </row>
    <row r="36" spans="1:3" ht="5.0999999999999996" customHeight="1">
      <c r="A36" s="253" t="s">
        <v>189</v>
      </c>
      <c r="B36" s="253">
        <v>25</v>
      </c>
      <c r="C36" s="247"/>
    </row>
    <row r="37" spans="1:3" ht="5.0999999999999996" customHeight="1">
      <c r="A37" s="253" t="s">
        <v>192</v>
      </c>
      <c r="B37" s="253">
        <v>25</v>
      </c>
      <c r="C37" s="247"/>
    </row>
    <row r="38" spans="1:3" ht="5.0999999999999996" customHeight="1">
      <c r="A38" s="253" t="s">
        <v>83</v>
      </c>
      <c r="B38" s="253">
        <v>20</v>
      </c>
      <c r="C38" s="247"/>
    </row>
    <row r="39" spans="1:3" ht="5.0999999999999996" customHeight="1">
      <c r="A39" s="253" t="s">
        <v>182</v>
      </c>
      <c r="B39" s="253">
        <v>18</v>
      </c>
      <c r="C39" s="247"/>
    </row>
    <row r="40" spans="1:3" ht="5.0999999999999996" customHeight="1">
      <c r="A40" s="253" t="s">
        <v>181</v>
      </c>
      <c r="B40" s="253">
        <v>17</v>
      </c>
      <c r="C40" s="247"/>
    </row>
    <row r="41" spans="1:3" ht="5.0999999999999996" customHeight="1">
      <c r="A41" s="253" t="s">
        <v>290</v>
      </c>
      <c r="B41" s="253">
        <v>16</v>
      </c>
      <c r="C41" s="247"/>
    </row>
    <row r="42" spans="1:3" ht="5.0999999999999996" customHeight="1">
      <c r="A42" s="253" t="s">
        <v>190</v>
      </c>
      <c r="B42" s="253">
        <v>12</v>
      </c>
      <c r="C42" s="247"/>
    </row>
    <row r="43" spans="1:3" ht="5.0999999999999996" customHeight="1">
      <c r="A43" s="253" t="s">
        <v>183</v>
      </c>
      <c r="B43" s="253">
        <v>10</v>
      </c>
      <c r="C43" s="247"/>
    </row>
    <row r="44" spans="1:3" ht="5.0999999999999996" customHeight="1">
      <c r="A44" s="253" t="s">
        <v>65</v>
      </c>
      <c r="B44" s="253">
        <v>9</v>
      </c>
      <c r="C44" s="247"/>
    </row>
    <row r="45" spans="1:3" ht="5.0999999999999996" customHeight="1">
      <c r="A45" s="253" t="s">
        <v>55</v>
      </c>
      <c r="B45" s="253">
        <v>8</v>
      </c>
      <c r="C45" s="247"/>
    </row>
    <row r="46" spans="1:3" ht="5.0999999999999996" customHeight="1">
      <c r="A46" s="253" t="s">
        <v>60</v>
      </c>
      <c r="B46" s="253">
        <v>8</v>
      </c>
      <c r="C46" s="247"/>
    </row>
    <row r="47" spans="1:3" ht="5.0999999999999996" customHeight="1">
      <c r="A47" s="253" t="s">
        <v>291</v>
      </c>
      <c r="B47" s="253">
        <v>5</v>
      </c>
      <c r="C47" s="247"/>
    </row>
    <row r="48" spans="1:3" ht="5.0999999999999996" customHeight="1">
      <c r="A48" s="253" t="s">
        <v>188</v>
      </c>
      <c r="B48" s="253">
        <v>3</v>
      </c>
      <c r="C48" s="247"/>
    </row>
    <row r="49" spans="1:3" ht="5.0999999999999996" customHeight="1">
      <c r="A49" s="253" t="s">
        <v>59</v>
      </c>
      <c r="B49" s="253">
        <v>2</v>
      </c>
      <c r="C49" s="247"/>
    </row>
    <row r="50" spans="1:3" ht="5.0999999999999996" customHeight="1">
      <c r="A50" s="253" t="s">
        <v>185</v>
      </c>
      <c r="B50" s="253">
        <v>0</v>
      </c>
      <c r="C50" s="247"/>
    </row>
    <row r="51" spans="1:3" ht="5.0999999999999996" customHeight="1">
      <c r="A51" s="253" t="s">
        <v>278</v>
      </c>
      <c r="B51" s="253">
        <v>0</v>
      </c>
      <c r="C51" s="247"/>
    </row>
    <row r="52" spans="1:3" ht="5.0999999999999996" customHeight="1">
      <c r="A52" s="253" t="s">
        <v>90</v>
      </c>
      <c r="B52" s="254"/>
      <c r="C52" s="247"/>
    </row>
    <row r="53" spans="1:3" ht="5.0999999999999996" customHeight="1">
      <c r="A53" s="255"/>
      <c r="B53" s="256"/>
      <c r="C53" s="247"/>
    </row>
    <row r="54" spans="1:3" ht="5.0999999999999996" customHeight="1">
      <c r="A54" s="247"/>
      <c r="B54" s="247"/>
      <c r="C54" s="247"/>
    </row>
    <row r="55" spans="1:3" ht="5.0999999999999996" customHeight="1">
      <c r="A55" s="247"/>
      <c r="B55" s="247"/>
      <c r="C55" s="247"/>
    </row>
    <row r="56" spans="1:3" ht="5.0999999999999996" customHeight="1">
      <c r="A56" s="247"/>
      <c r="B56" s="247"/>
      <c r="C56" s="247"/>
    </row>
    <row r="57" spans="1:3" ht="5.0999999999999996" customHeight="1">
      <c r="A57" s="247"/>
      <c r="B57" s="247"/>
      <c r="C57" s="247"/>
    </row>
    <row r="58" spans="1:3" ht="5.0999999999999996" customHeight="1">
      <c r="A58" s="247"/>
      <c r="B58" s="247"/>
      <c r="C58" s="247"/>
    </row>
    <row r="59" spans="1:3" ht="5.0999999999999996" customHeight="1">
      <c r="A59" s="247"/>
      <c r="B59" s="247"/>
      <c r="C59" s="247"/>
    </row>
    <row r="60" spans="1:3" ht="5.0999999999999996" customHeight="1">
      <c r="A60" s="247"/>
      <c r="B60" s="247"/>
      <c r="C60" s="247"/>
    </row>
    <row r="61" spans="1:3" ht="5.0999999999999996" customHeight="1">
      <c r="A61" s="247"/>
      <c r="B61" s="247"/>
      <c r="C61" s="247"/>
    </row>
    <row r="62" spans="1:3" ht="5.0999999999999996" customHeight="1">
      <c r="A62" s="247"/>
      <c r="B62" s="247"/>
      <c r="C62" s="247"/>
    </row>
    <row r="63" spans="1:3" ht="5.0999999999999996" customHeight="1"/>
    <row r="64" spans="1:3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7" t="s">
        <v>265</v>
      </c>
    </row>
    <row r="96" spans="1:1" ht="8.1" customHeight="1">
      <c r="A96" s="97" t="s">
        <v>268</v>
      </c>
    </row>
    <row r="97" spans="1:1" ht="8.1" customHeight="1">
      <c r="A97" s="97" t="s">
        <v>269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64D3-248F-4D54-AAA5-C67A7D35F091}">
  <dimension ref="A1:Q77"/>
  <sheetViews>
    <sheetView view="pageBreakPreview" topLeftCell="A30" zoomScale="70" zoomScaleNormal="100" zoomScaleSheetLayoutView="70" workbookViewId="0">
      <selection activeCell="T63" sqref="T63"/>
    </sheetView>
  </sheetViews>
  <sheetFormatPr baseColWidth="10" defaultRowHeight="15"/>
  <cols>
    <col min="1" max="1" width="65.285156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55" t="s">
        <v>295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7" ht="20.100000000000001" customHeight="1">
      <c r="A3" s="555" t="str">
        <f>UPPER(CONCATENATE("Diciembre 2023"))</f>
        <v>DICIEMBRE 2023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</row>
    <row r="4" spans="1:17">
      <c r="A4" s="55"/>
    </row>
    <row r="5" spans="1:17">
      <c r="A5" s="548" t="s">
        <v>207</v>
      </c>
      <c r="B5" s="98"/>
      <c r="C5" s="548" t="s">
        <v>273</v>
      </c>
      <c r="D5" s="548"/>
      <c r="E5" s="548"/>
      <c r="F5" s="548"/>
      <c r="G5" s="548"/>
      <c r="H5" s="548"/>
      <c r="I5" s="98"/>
      <c r="J5" s="548" t="s">
        <v>274</v>
      </c>
      <c r="K5" s="548"/>
      <c r="L5" s="548"/>
      <c r="M5" s="548"/>
      <c r="N5" s="548"/>
      <c r="O5" s="548"/>
      <c r="P5" s="556"/>
      <c r="Q5" s="548" t="s">
        <v>90</v>
      </c>
    </row>
    <row r="6" spans="1:17">
      <c r="A6" s="548"/>
      <c r="B6" s="98"/>
      <c r="C6" s="548" t="s">
        <v>282</v>
      </c>
      <c r="D6" s="548"/>
      <c r="E6" s="548" t="s">
        <v>283</v>
      </c>
      <c r="F6" s="548"/>
      <c r="G6" s="548" t="s">
        <v>195</v>
      </c>
      <c r="H6" s="548" t="s">
        <v>275</v>
      </c>
      <c r="I6" s="98"/>
      <c r="J6" s="548" t="s">
        <v>282</v>
      </c>
      <c r="K6" s="548"/>
      <c r="L6" s="548" t="s">
        <v>283</v>
      </c>
      <c r="M6" s="548"/>
      <c r="N6" s="548" t="s">
        <v>195</v>
      </c>
      <c r="O6" s="548" t="s">
        <v>275</v>
      </c>
      <c r="P6" s="556"/>
      <c r="Q6" s="548"/>
    </row>
    <row r="7" spans="1:17">
      <c r="A7" s="548"/>
      <c r="B7" s="98"/>
      <c r="C7" s="90" t="s">
        <v>276</v>
      </c>
      <c r="D7" s="90" t="s">
        <v>277</v>
      </c>
      <c r="E7" s="90" t="s">
        <v>276</v>
      </c>
      <c r="F7" s="90" t="s">
        <v>277</v>
      </c>
      <c r="G7" s="548"/>
      <c r="H7" s="548"/>
      <c r="I7" s="98"/>
      <c r="J7" s="90" t="s">
        <v>276</v>
      </c>
      <c r="K7" s="90" t="s">
        <v>277</v>
      </c>
      <c r="L7" s="90" t="s">
        <v>276</v>
      </c>
      <c r="M7" s="90" t="s">
        <v>277</v>
      </c>
      <c r="N7" s="548"/>
      <c r="O7" s="548"/>
      <c r="P7" s="556"/>
      <c r="Q7" s="54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99" t="s">
        <v>123</v>
      </c>
      <c r="B9" s="56"/>
      <c r="C9" s="83"/>
      <c r="D9" s="83"/>
      <c r="E9" s="83">
        <v>1</v>
      </c>
      <c r="F9" s="83"/>
      <c r="G9" s="84">
        <v>1</v>
      </c>
      <c r="H9" s="84">
        <v>100</v>
      </c>
      <c r="I9" s="56"/>
      <c r="J9" s="83"/>
      <c r="K9" s="83"/>
      <c r="L9" s="83"/>
      <c r="M9" s="83"/>
      <c r="N9" s="84">
        <v>0</v>
      </c>
      <c r="O9" s="84">
        <v>0</v>
      </c>
      <c r="P9" s="56"/>
      <c r="Q9" s="84">
        <v>1</v>
      </c>
    </row>
    <row r="10" spans="1:17">
      <c r="A10" s="99" t="s">
        <v>229</v>
      </c>
      <c r="B10" s="56"/>
      <c r="C10" s="83">
        <v>39</v>
      </c>
      <c r="D10" s="83">
        <v>1</v>
      </c>
      <c r="E10" s="83">
        <v>40</v>
      </c>
      <c r="F10" s="83">
        <v>2</v>
      </c>
      <c r="G10" s="84">
        <v>82</v>
      </c>
      <c r="H10" s="84">
        <v>92</v>
      </c>
      <c r="I10" s="56"/>
      <c r="J10" s="83">
        <v>1</v>
      </c>
      <c r="K10" s="83"/>
      <c r="L10" s="83">
        <v>6</v>
      </c>
      <c r="M10" s="83"/>
      <c r="N10" s="84">
        <v>7</v>
      </c>
      <c r="O10" s="84">
        <v>8</v>
      </c>
      <c r="P10" s="56"/>
      <c r="Q10" s="84">
        <v>89</v>
      </c>
    </row>
    <row r="11" spans="1:17">
      <c r="A11" s="99" t="s">
        <v>257</v>
      </c>
      <c r="B11" s="56"/>
      <c r="C11" s="83"/>
      <c r="D11" s="83"/>
      <c r="E11" s="83"/>
      <c r="F11" s="83"/>
      <c r="G11" s="84">
        <v>0</v>
      </c>
      <c r="H11" s="84">
        <v>0</v>
      </c>
      <c r="I11" s="56"/>
      <c r="J11" s="83"/>
      <c r="K11" s="83"/>
      <c r="L11" s="83">
        <v>1</v>
      </c>
      <c r="M11" s="83"/>
      <c r="N11" s="84">
        <v>1</v>
      </c>
      <c r="O11" s="84">
        <v>100</v>
      </c>
      <c r="P11" s="56"/>
      <c r="Q11" s="84">
        <v>1</v>
      </c>
    </row>
    <row r="12" spans="1:17">
      <c r="A12" s="99" t="s">
        <v>233</v>
      </c>
      <c r="B12" s="56"/>
      <c r="C12" s="83">
        <v>8</v>
      </c>
      <c r="D12" s="83"/>
      <c r="E12" s="83">
        <v>25</v>
      </c>
      <c r="F12" s="83">
        <v>1</v>
      </c>
      <c r="G12" s="84">
        <v>34</v>
      </c>
      <c r="H12" s="84">
        <v>94</v>
      </c>
      <c r="I12" s="56"/>
      <c r="J12" s="83">
        <v>1</v>
      </c>
      <c r="K12" s="83"/>
      <c r="L12" s="83">
        <v>1</v>
      </c>
      <c r="M12" s="83"/>
      <c r="N12" s="84">
        <v>2</v>
      </c>
      <c r="O12" s="84">
        <v>6</v>
      </c>
      <c r="P12" s="56"/>
      <c r="Q12" s="84">
        <v>36</v>
      </c>
    </row>
    <row r="13" spans="1:17">
      <c r="A13" s="99" t="s">
        <v>246</v>
      </c>
      <c r="B13" s="56"/>
      <c r="C13" s="83">
        <v>2</v>
      </c>
      <c r="D13" s="83"/>
      <c r="E13" s="83">
        <v>4</v>
      </c>
      <c r="F13" s="83"/>
      <c r="G13" s="84">
        <v>6</v>
      </c>
      <c r="H13" s="84">
        <v>100</v>
      </c>
      <c r="I13" s="56"/>
      <c r="J13" s="83"/>
      <c r="K13" s="83"/>
      <c r="L13" s="83"/>
      <c r="M13" s="83"/>
      <c r="N13" s="84">
        <v>0</v>
      </c>
      <c r="O13" s="84">
        <v>0</v>
      </c>
      <c r="P13" s="56"/>
      <c r="Q13" s="84">
        <v>6</v>
      </c>
    </row>
    <row r="14" spans="1:17">
      <c r="A14" s="99" t="s">
        <v>220</v>
      </c>
      <c r="B14" s="56"/>
      <c r="C14" s="83">
        <v>63</v>
      </c>
      <c r="D14" s="83"/>
      <c r="E14" s="83">
        <v>110</v>
      </c>
      <c r="F14" s="83">
        <v>4</v>
      </c>
      <c r="G14" s="84">
        <v>177</v>
      </c>
      <c r="H14" s="84">
        <v>98</v>
      </c>
      <c r="I14" s="56"/>
      <c r="J14" s="83">
        <v>3</v>
      </c>
      <c r="K14" s="83"/>
      <c r="L14" s="83">
        <v>1</v>
      </c>
      <c r="M14" s="83"/>
      <c r="N14" s="84">
        <v>4</v>
      </c>
      <c r="O14" s="84">
        <v>2</v>
      </c>
      <c r="P14" s="56"/>
      <c r="Q14" s="84">
        <v>181</v>
      </c>
    </row>
    <row r="15" spans="1:17">
      <c r="A15" s="99" t="s">
        <v>218</v>
      </c>
      <c r="B15" s="56"/>
      <c r="C15" s="83">
        <v>120</v>
      </c>
      <c r="D15" s="83">
        <v>1</v>
      </c>
      <c r="E15" s="83">
        <v>124</v>
      </c>
      <c r="F15" s="83">
        <v>1</v>
      </c>
      <c r="G15" s="84">
        <v>246</v>
      </c>
      <c r="H15" s="84">
        <v>98</v>
      </c>
      <c r="I15" s="56"/>
      <c r="J15" s="83">
        <v>1</v>
      </c>
      <c r="K15" s="83"/>
      <c r="L15" s="83">
        <v>3</v>
      </c>
      <c r="M15" s="83"/>
      <c r="N15" s="84">
        <v>4</v>
      </c>
      <c r="O15" s="84">
        <v>2</v>
      </c>
      <c r="P15" s="56"/>
      <c r="Q15" s="84">
        <v>250</v>
      </c>
    </row>
    <row r="16" spans="1:17" ht="15" customHeight="1">
      <c r="A16" s="99" t="s">
        <v>234</v>
      </c>
      <c r="B16" s="56"/>
      <c r="C16" s="83">
        <v>8</v>
      </c>
      <c r="D16" s="83"/>
      <c r="E16" s="83">
        <v>22</v>
      </c>
      <c r="F16" s="83">
        <v>1</v>
      </c>
      <c r="G16" s="84">
        <v>31</v>
      </c>
      <c r="H16" s="84">
        <v>100</v>
      </c>
      <c r="I16" s="56"/>
      <c r="J16" s="83"/>
      <c r="K16" s="83"/>
      <c r="L16" s="83"/>
      <c r="M16" s="83"/>
      <c r="N16" s="84">
        <v>0</v>
      </c>
      <c r="O16" s="84">
        <v>0</v>
      </c>
      <c r="P16" s="56"/>
      <c r="Q16" s="84">
        <v>31</v>
      </c>
    </row>
    <row r="17" spans="1:17">
      <c r="A17" s="99" t="s">
        <v>131</v>
      </c>
      <c r="B17" s="56"/>
      <c r="C17" s="83"/>
      <c r="D17" s="83"/>
      <c r="E17" s="83">
        <v>1</v>
      </c>
      <c r="F17" s="83"/>
      <c r="G17" s="84">
        <v>1</v>
      </c>
      <c r="H17" s="84">
        <v>100</v>
      </c>
      <c r="I17" s="56"/>
      <c r="J17" s="83"/>
      <c r="K17" s="83"/>
      <c r="L17" s="83"/>
      <c r="M17" s="83"/>
      <c r="N17" s="84">
        <v>0</v>
      </c>
      <c r="O17" s="84">
        <v>0</v>
      </c>
      <c r="P17" s="56"/>
      <c r="Q17" s="84">
        <v>1</v>
      </c>
    </row>
    <row r="18" spans="1:17">
      <c r="A18" s="99" t="s">
        <v>219</v>
      </c>
      <c r="B18" s="56"/>
      <c r="C18" s="83">
        <v>59</v>
      </c>
      <c r="D18" s="83">
        <v>4</v>
      </c>
      <c r="E18" s="83">
        <v>107</v>
      </c>
      <c r="F18" s="83">
        <v>6</v>
      </c>
      <c r="G18" s="84">
        <v>176</v>
      </c>
      <c r="H18" s="84">
        <v>93</v>
      </c>
      <c r="I18" s="56"/>
      <c r="J18" s="83">
        <v>2</v>
      </c>
      <c r="K18" s="83"/>
      <c r="L18" s="83">
        <v>11</v>
      </c>
      <c r="M18" s="83"/>
      <c r="N18" s="84">
        <v>13</v>
      </c>
      <c r="O18" s="84">
        <v>7</v>
      </c>
      <c r="P18" s="56"/>
      <c r="Q18" s="84">
        <v>189</v>
      </c>
    </row>
    <row r="19" spans="1:17">
      <c r="A19" s="99" t="s">
        <v>249</v>
      </c>
      <c r="B19" s="56"/>
      <c r="C19" s="83"/>
      <c r="D19" s="83"/>
      <c r="E19" s="83"/>
      <c r="F19" s="83">
        <v>3</v>
      </c>
      <c r="G19" s="84">
        <v>3</v>
      </c>
      <c r="H19" s="84">
        <v>100</v>
      </c>
      <c r="I19" s="56"/>
      <c r="J19" s="83"/>
      <c r="K19" s="83"/>
      <c r="L19" s="83"/>
      <c r="M19" s="83"/>
      <c r="N19" s="84">
        <v>0</v>
      </c>
      <c r="O19" s="84">
        <v>0</v>
      </c>
      <c r="P19" s="56"/>
      <c r="Q19" s="84">
        <v>3</v>
      </c>
    </row>
    <row r="20" spans="1:17">
      <c r="A20" s="99" t="s">
        <v>240</v>
      </c>
      <c r="B20" s="56"/>
      <c r="C20" s="83">
        <v>5</v>
      </c>
      <c r="D20" s="83"/>
      <c r="E20" s="83">
        <v>7</v>
      </c>
      <c r="F20" s="83"/>
      <c r="G20" s="84">
        <v>12</v>
      </c>
      <c r="H20" s="84">
        <v>100</v>
      </c>
      <c r="I20" s="56"/>
      <c r="J20" s="83"/>
      <c r="K20" s="83"/>
      <c r="L20" s="83"/>
      <c r="M20" s="83"/>
      <c r="N20" s="84">
        <v>0</v>
      </c>
      <c r="O20" s="84">
        <v>0</v>
      </c>
      <c r="P20" s="56"/>
      <c r="Q20" s="84">
        <v>12</v>
      </c>
    </row>
    <row r="21" spans="1:17">
      <c r="A21" s="99" t="s">
        <v>245</v>
      </c>
      <c r="B21" s="56"/>
      <c r="C21" s="83">
        <v>1</v>
      </c>
      <c r="D21" s="83"/>
      <c r="E21" s="83">
        <v>5</v>
      </c>
      <c r="F21" s="83"/>
      <c r="G21" s="84">
        <v>6</v>
      </c>
      <c r="H21" s="84">
        <v>86</v>
      </c>
      <c r="I21" s="56"/>
      <c r="J21" s="83"/>
      <c r="K21" s="83"/>
      <c r="L21" s="83">
        <v>1</v>
      </c>
      <c r="M21" s="83"/>
      <c r="N21" s="84">
        <v>1</v>
      </c>
      <c r="O21" s="84">
        <v>14</v>
      </c>
      <c r="P21" s="56"/>
      <c r="Q21" s="84">
        <v>7</v>
      </c>
    </row>
    <row r="22" spans="1:17">
      <c r="A22" s="99" t="s">
        <v>226</v>
      </c>
      <c r="B22" s="56"/>
      <c r="C22" s="83">
        <v>72</v>
      </c>
      <c r="D22" s="83"/>
      <c r="E22" s="83">
        <v>61</v>
      </c>
      <c r="F22" s="83"/>
      <c r="G22" s="84">
        <v>133</v>
      </c>
      <c r="H22" s="84">
        <v>99</v>
      </c>
      <c r="I22" s="56"/>
      <c r="J22" s="83"/>
      <c r="K22" s="83"/>
      <c r="L22" s="83">
        <v>1</v>
      </c>
      <c r="M22" s="83"/>
      <c r="N22" s="84">
        <v>1</v>
      </c>
      <c r="O22" s="84">
        <v>1</v>
      </c>
      <c r="P22" s="56"/>
      <c r="Q22" s="84">
        <v>134</v>
      </c>
    </row>
    <row r="23" spans="1:17">
      <c r="A23" s="99" t="s">
        <v>236</v>
      </c>
      <c r="B23" s="56"/>
      <c r="C23" s="83">
        <v>6</v>
      </c>
      <c r="D23" s="83">
        <v>5</v>
      </c>
      <c r="E23" s="83">
        <v>13</v>
      </c>
      <c r="F23" s="83"/>
      <c r="G23" s="84">
        <v>24</v>
      </c>
      <c r="H23" s="84">
        <v>100</v>
      </c>
      <c r="I23" s="56"/>
      <c r="J23" s="83"/>
      <c r="K23" s="83"/>
      <c r="L23" s="83"/>
      <c r="M23" s="83"/>
      <c r="N23" s="84">
        <v>0</v>
      </c>
      <c r="O23" s="84">
        <v>0</v>
      </c>
      <c r="P23" s="56"/>
      <c r="Q23" s="84">
        <v>24</v>
      </c>
    </row>
    <row r="24" spans="1:17">
      <c r="A24" s="99" t="s">
        <v>224</v>
      </c>
      <c r="B24" s="56"/>
      <c r="C24" s="83">
        <v>38</v>
      </c>
      <c r="D24" s="83">
        <v>1</v>
      </c>
      <c r="E24" s="83">
        <v>101</v>
      </c>
      <c r="F24" s="83">
        <v>2</v>
      </c>
      <c r="G24" s="84">
        <v>142</v>
      </c>
      <c r="H24" s="84">
        <v>96</v>
      </c>
      <c r="I24" s="56"/>
      <c r="J24" s="83">
        <v>3</v>
      </c>
      <c r="K24" s="83"/>
      <c r="L24" s="83">
        <v>2</v>
      </c>
      <c r="M24" s="83">
        <v>1</v>
      </c>
      <c r="N24" s="84">
        <v>6</v>
      </c>
      <c r="O24" s="84">
        <v>4</v>
      </c>
      <c r="P24" s="56"/>
      <c r="Q24" s="84">
        <v>148</v>
      </c>
    </row>
    <row r="25" spans="1:17">
      <c r="A25" s="99" t="s">
        <v>252</v>
      </c>
      <c r="B25" s="56"/>
      <c r="C25" s="83">
        <v>2</v>
      </c>
      <c r="D25" s="83"/>
      <c r="E25" s="83"/>
      <c r="F25" s="83"/>
      <c r="G25" s="84">
        <v>2</v>
      </c>
      <c r="H25" s="84">
        <v>100</v>
      </c>
      <c r="I25" s="56"/>
      <c r="J25" s="83"/>
      <c r="K25" s="83"/>
      <c r="L25" s="83"/>
      <c r="M25" s="83"/>
      <c r="N25" s="84">
        <v>0</v>
      </c>
      <c r="O25" s="84">
        <v>0</v>
      </c>
      <c r="P25" s="56"/>
      <c r="Q25" s="84">
        <v>2</v>
      </c>
    </row>
    <row r="26" spans="1:17">
      <c r="A26" s="99" t="s">
        <v>140</v>
      </c>
      <c r="B26" s="56"/>
      <c r="C26" s="83"/>
      <c r="D26" s="83"/>
      <c r="E26" s="83"/>
      <c r="F26" s="83">
        <v>1</v>
      </c>
      <c r="G26" s="84">
        <v>1</v>
      </c>
      <c r="H26" s="84">
        <v>100</v>
      </c>
      <c r="I26" s="56"/>
      <c r="J26" s="83"/>
      <c r="K26" s="83"/>
      <c r="L26" s="83"/>
      <c r="M26" s="83"/>
      <c r="N26" s="84">
        <v>0</v>
      </c>
      <c r="O26" s="84">
        <v>0</v>
      </c>
      <c r="P26" s="56"/>
      <c r="Q26" s="84">
        <v>1</v>
      </c>
    </row>
    <row r="27" spans="1:17">
      <c r="A27" s="99" t="s">
        <v>250</v>
      </c>
      <c r="B27" s="56"/>
      <c r="C27" s="83"/>
      <c r="D27" s="83"/>
      <c r="E27" s="83">
        <v>3</v>
      </c>
      <c r="F27" s="83"/>
      <c r="G27" s="84">
        <v>3</v>
      </c>
      <c r="H27" s="84">
        <v>100</v>
      </c>
      <c r="I27" s="56"/>
      <c r="J27" s="83"/>
      <c r="K27" s="83"/>
      <c r="L27" s="83"/>
      <c r="M27" s="83"/>
      <c r="N27" s="84">
        <v>0</v>
      </c>
      <c r="O27" s="84">
        <v>0</v>
      </c>
      <c r="P27" s="56"/>
      <c r="Q27" s="84">
        <v>3</v>
      </c>
    </row>
    <row r="28" spans="1:17">
      <c r="A28" s="99" t="s">
        <v>243</v>
      </c>
      <c r="B28" s="56"/>
      <c r="C28" s="83">
        <v>5</v>
      </c>
      <c r="D28" s="83"/>
      <c r="E28" s="83">
        <v>2</v>
      </c>
      <c r="F28" s="83"/>
      <c r="G28" s="84">
        <v>7</v>
      </c>
      <c r="H28" s="84">
        <v>88</v>
      </c>
      <c r="I28" s="56"/>
      <c r="J28" s="83"/>
      <c r="K28" s="83"/>
      <c r="L28" s="83">
        <v>1</v>
      </c>
      <c r="M28" s="83"/>
      <c r="N28" s="84">
        <v>1</v>
      </c>
      <c r="O28" s="84">
        <v>13</v>
      </c>
      <c r="P28" s="56"/>
      <c r="Q28" s="84">
        <v>8</v>
      </c>
    </row>
    <row r="29" spans="1:17">
      <c r="A29" s="99" t="s">
        <v>253</v>
      </c>
      <c r="B29" s="56"/>
      <c r="C29" s="83"/>
      <c r="D29" s="83"/>
      <c r="E29" s="83">
        <v>1</v>
      </c>
      <c r="F29" s="83"/>
      <c r="G29" s="84">
        <v>1</v>
      </c>
      <c r="H29" s="84">
        <v>100</v>
      </c>
      <c r="I29" s="56"/>
      <c r="J29" s="83"/>
      <c r="K29" s="83"/>
      <c r="L29" s="83"/>
      <c r="M29" s="83"/>
      <c r="N29" s="84">
        <v>0</v>
      </c>
      <c r="O29" s="84">
        <v>0</v>
      </c>
      <c r="P29" s="56"/>
      <c r="Q29" s="84">
        <v>1</v>
      </c>
    </row>
    <row r="30" spans="1:17">
      <c r="A30" s="99" t="s">
        <v>263</v>
      </c>
      <c r="B30" s="56"/>
      <c r="C30" s="83">
        <v>1</v>
      </c>
      <c r="D30" s="83"/>
      <c r="E30" s="83"/>
      <c r="F30" s="83"/>
      <c r="G30" s="84">
        <v>1</v>
      </c>
      <c r="H30" s="84">
        <v>100</v>
      </c>
      <c r="I30" s="56"/>
      <c r="J30" s="83"/>
      <c r="K30" s="83"/>
      <c r="L30" s="83"/>
      <c r="M30" s="83"/>
      <c r="N30" s="84">
        <v>0</v>
      </c>
      <c r="O30" s="84">
        <v>0</v>
      </c>
      <c r="P30" s="56"/>
      <c r="Q30" s="84">
        <v>1</v>
      </c>
    </row>
    <row r="31" spans="1:17">
      <c r="A31" s="99" t="s">
        <v>255</v>
      </c>
      <c r="B31" s="56"/>
      <c r="C31" s="83"/>
      <c r="D31" s="83"/>
      <c r="E31" s="83"/>
      <c r="F31" s="83"/>
      <c r="G31" s="84">
        <v>0</v>
      </c>
      <c r="H31" s="84">
        <v>0</v>
      </c>
      <c r="I31" s="56"/>
      <c r="J31" s="83"/>
      <c r="K31" s="83"/>
      <c r="L31" s="83">
        <v>1</v>
      </c>
      <c r="M31" s="83"/>
      <c r="N31" s="84">
        <v>1</v>
      </c>
      <c r="O31" s="84">
        <v>100</v>
      </c>
      <c r="P31" s="56"/>
      <c r="Q31" s="84">
        <v>1</v>
      </c>
    </row>
    <row r="32" spans="1:17">
      <c r="A32" s="99" t="s">
        <v>248</v>
      </c>
      <c r="B32" s="56"/>
      <c r="C32" s="83"/>
      <c r="D32" s="83"/>
      <c r="E32" s="83">
        <v>4</v>
      </c>
      <c r="F32" s="83"/>
      <c r="G32" s="84">
        <v>4</v>
      </c>
      <c r="H32" s="84">
        <v>100</v>
      </c>
      <c r="I32" s="56"/>
      <c r="J32" s="83"/>
      <c r="K32" s="83"/>
      <c r="L32" s="83"/>
      <c r="M32" s="83"/>
      <c r="N32" s="84">
        <v>0</v>
      </c>
      <c r="O32" s="84">
        <v>0</v>
      </c>
      <c r="P32" s="56"/>
      <c r="Q32" s="84">
        <v>4</v>
      </c>
    </row>
    <row r="33" spans="1:17">
      <c r="A33" s="99" t="s">
        <v>244</v>
      </c>
      <c r="B33" s="56"/>
      <c r="C33" s="83">
        <v>2</v>
      </c>
      <c r="D33" s="83"/>
      <c r="E33" s="83">
        <v>6</v>
      </c>
      <c r="F33" s="83"/>
      <c r="G33" s="84">
        <v>8</v>
      </c>
      <c r="H33" s="84">
        <v>100</v>
      </c>
      <c r="I33" s="56"/>
      <c r="J33" s="83"/>
      <c r="K33" s="83"/>
      <c r="L33" s="83"/>
      <c r="M33" s="83"/>
      <c r="N33" s="84">
        <v>0</v>
      </c>
      <c r="O33" s="84">
        <v>0</v>
      </c>
      <c r="P33" s="56"/>
      <c r="Q33" s="84">
        <v>8</v>
      </c>
    </row>
    <row r="34" spans="1:17">
      <c r="A34" s="99" t="s">
        <v>264</v>
      </c>
      <c r="B34" s="56"/>
      <c r="C34" s="83"/>
      <c r="D34" s="83"/>
      <c r="E34" s="83">
        <v>1</v>
      </c>
      <c r="F34" s="83"/>
      <c r="G34" s="84">
        <v>1</v>
      </c>
      <c r="H34" s="84">
        <v>100</v>
      </c>
      <c r="I34" s="56"/>
      <c r="J34" s="83"/>
      <c r="K34" s="83"/>
      <c r="L34" s="83"/>
      <c r="M34" s="83"/>
      <c r="N34" s="84">
        <v>0</v>
      </c>
      <c r="O34" s="84">
        <v>0</v>
      </c>
      <c r="P34" s="56"/>
      <c r="Q34" s="84">
        <v>1</v>
      </c>
    </row>
    <row r="35" spans="1:17">
      <c r="A35" s="99" t="s">
        <v>149</v>
      </c>
      <c r="B35" s="56"/>
      <c r="C35" s="83">
        <v>174</v>
      </c>
      <c r="D35" s="83">
        <v>2</v>
      </c>
      <c r="E35" s="83">
        <v>327</v>
      </c>
      <c r="F35" s="83">
        <v>4</v>
      </c>
      <c r="G35" s="84">
        <v>507</v>
      </c>
      <c r="H35" s="84">
        <v>96</v>
      </c>
      <c r="I35" s="56"/>
      <c r="J35" s="83">
        <v>4</v>
      </c>
      <c r="K35" s="83">
        <v>2</v>
      </c>
      <c r="L35" s="83">
        <v>11</v>
      </c>
      <c r="M35" s="83">
        <v>3</v>
      </c>
      <c r="N35" s="84">
        <v>20</v>
      </c>
      <c r="O35" s="84">
        <v>4</v>
      </c>
      <c r="P35" s="56"/>
      <c r="Q35" s="84">
        <v>527</v>
      </c>
    </row>
    <row r="36" spans="1:17">
      <c r="A36" s="99" t="s">
        <v>228</v>
      </c>
      <c r="B36" s="56"/>
      <c r="C36" s="83">
        <v>15</v>
      </c>
      <c r="D36" s="83"/>
      <c r="E36" s="83">
        <v>77</v>
      </c>
      <c r="F36" s="83"/>
      <c r="G36" s="84">
        <v>92</v>
      </c>
      <c r="H36" s="84">
        <v>95</v>
      </c>
      <c r="I36" s="56"/>
      <c r="J36" s="83">
        <v>2</v>
      </c>
      <c r="K36" s="83"/>
      <c r="L36" s="83">
        <v>3</v>
      </c>
      <c r="M36" s="83"/>
      <c r="N36" s="84">
        <v>5</v>
      </c>
      <c r="O36" s="84">
        <v>5</v>
      </c>
      <c r="P36" s="56"/>
      <c r="Q36" s="84">
        <v>97</v>
      </c>
    </row>
    <row r="37" spans="1:17">
      <c r="A37" s="99" t="s">
        <v>223</v>
      </c>
      <c r="B37" s="56"/>
      <c r="C37" s="83">
        <v>43</v>
      </c>
      <c r="D37" s="83">
        <v>3</v>
      </c>
      <c r="E37" s="83">
        <v>106</v>
      </c>
      <c r="F37" s="83">
        <v>8</v>
      </c>
      <c r="G37" s="84">
        <v>160</v>
      </c>
      <c r="H37" s="84">
        <v>99</v>
      </c>
      <c r="I37" s="56"/>
      <c r="J37" s="83">
        <v>1</v>
      </c>
      <c r="K37" s="83"/>
      <c r="L37" s="83"/>
      <c r="M37" s="83"/>
      <c r="N37" s="84">
        <v>1</v>
      </c>
      <c r="O37" s="84">
        <v>1</v>
      </c>
      <c r="P37" s="56"/>
      <c r="Q37" s="84">
        <v>161</v>
      </c>
    </row>
    <row r="38" spans="1:17">
      <c r="A38" s="99" t="s">
        <v>216</v>
      </c>
      <c r="B38" s="56"/>
      <c r="C38" s="83">
        <v>149</v>
      </c>
      <c r="D38" s="83">
        <v>13</v>
      </c>
      <c r="E38" s="83">
        <v>181</v>
      </c>
      <c r="F38" s="83">
        <v>2</v>
      </c>
      <c r="G38" s="84">
        <v>345</v>
      </c>
      <c r="H38" s="84">
        <v>98</v>
      </c>
      <c r="I38" s="56"/>
      <c r="J38" s="83">
        <v>2</v>
      </c>
      <c r="K38" s="83">
        <v>1</v>
      </c>
      <c r="L38" s="83">
        <v>3</v>
      </c>
      <c r="M38" s="83"/>
      <c r="N38" s="84">
        <v>6</v>
      </c>
      <c r="O38" s="84">
        <v>2</v>
      </c>
      <c r="P38" s="56"/>
      <c r="Q38" s="84">
        <v>351</v>
      </c>
    </row>
    <row r="39" spans="1:17">
      <c r="A39" s="99" t="s">
        <v>221</v>
      </c>
      <c r="B39" s="56"/>
      <c r="C39" s="83">
        <v>77</v>
      </c>
      <c r="D39" s="83">
        <v>2</v>
      </c>
      <c r="E39" s="83">
        <v>78</v>
      </c>
      <c r="F39" s="83">
        <v>2</v>
      </c>
      <c r="G39" s="84">
        <v>159</v>
      </c>
      <c r="H39" s="84">
        <v>95</v>
      </c>
      <c r="I39" s="56"/>
      <c r="J39" s="83">
        <v>3</v>
      </c>
      <c r="K39" s="83"/>
      <c r="L39" s="83">
        <v>4</v>
      </c>
      <c r="M39" s="83">
        <v>1</v>
      </c>
      <c r="N39" s="84">
        <v>8</v>
      </c>
      <c r="O39" s="84">
        <v>5</v>
      </c>
      <c r="P39" s="56"/>
      <c r="Q39" s="84">
        <v>167</v>
      </c>
    </row>
    <row r="40" spans="1:17">
      <c r="A40" s="99" t="s">
        <v>213</v>
      </c>
      <c r="B40" s="56"/>
      <c r="C40" s="83">
        <v>125</v>
      </c>
      <c r="D40" s="83">
        <v>5</v>
      </c>
      <c r="E40" s="83">
        <v>263</v>
      </c>
      <c r="F40" s="83">
        <v>11</v>
      </c>
      <c r="G40" s="84">
        <v>404</v>
      </c>
      <c r="H40" s="84">
        <v>94</v>
      </c>
      <c r="I40" s="56"/>
      <c r="J40" s="83">
        <v>12</v>
      </c>
      <c r="K40" s="83">
        <v>2</v>
      </c>
      <c r="L40" s="83">
        <v>13</v>
      </c>
      <c r="M40" s="83">
        <v>1</v>
      </c>
      <c r="N40" s="84">
        <v>28</v>
      </c>
      <c r="O40" s="84">
        <v>6</v>
      </c>
      <c r="P40" s="56"/>
      <c r="Q40" s="84">
        <v>432</v>
      </c>
    </row>
    <row r="41" spans="1:17">
      <c r="A41" s="99" t="s">
        <v>251</v>
      </c>
      <c r="B41" s="56"/>
      <c r="C41" s="83"/>
      <c r="D41" s="83"/>
      <c r="E41" s="83">
        <v>2</v>
      </c>
      <c r="F41" s="83"/>
      <c r="G41" s="84">
        <v>2</v>
      </c>
      <c r="H41" s="84">
        <v>100</v>
      </c>
      <c r="I41" s="56"/>
      <c r="J41" s="83"/>
      <c r="K41" s="83"/>
      <c r="L41" s="83"/>
      <c r="M41" s="83"/>
      <c r="N41" s="84">
        <v>0</v>
      </c>
      <c r="O41" s="84">
        <v>0</v>
      </c>
      <c r="P41" s="56"/>
      <c r="Q41" s="84">
        <v>2</v>
      </c>
    </row>
    <row r="42" spans="1:17">
      <c r="A42" s="99" t="s">
        <v>208</v>
      </c>
      <c r="B42" s="56"/>
      <c r="C42" s="83">
        <v>471</v>
      </c>
      <c r="D42" s="83">
        <v>26</v>
      </c>
      <c r="E42" s="83">
        <v>976</v>
      </c>
      <c r="F42" s="83">
        <v>40</v>
      </c>
      <c r="G42" s="86">
        <v>1513</v>
      </c>
      <c r="H42" s="84">
        <v>96</v>
      </c>
      <c r="I42" s="56"/>
      <c r="J42" s="83">
        <v>15</v>
      </c>
      <c r="K42" s="83">
        <v>3</v>
      </c>
      <c r="L42" s="83">
        <v>42</v>
      </c>
      <c r="M42" s="83">
        <v>2</v>
      </c>
      <c r="N42" s="84">
        <v>62</v>
      </c>
      <c r="O42" s="84">
        <v>4</v>
      </c>
      <c r="P42" s="56"/>
      <c r="Q42" s="86">
        <v>1575</v>
      </c>
    </row>
    <row r="43" spans="1:17">
      <c r="A43" s="99" t="s">
        <v>262</v>
      </c>
      <c r="B43" s="56"/>
      <c r="C43" s="83"/>
      <c r="D43" s="83"/>
      <c r="E43" s="83">
        <v>1</v>
      </c>
      <c r="F43" s="83"/>
      <c r="G43" s="84">
        <v>1</v>
      </c>
      <c r="H43" s="84">
        <v>100</v>
      </c>
      <c r="I43" s="56"/>
      <c r="J43" s="83"/>
      <c r="K43" s="83"/>
      <c r="L43" s="83"/>
      <c r="M43" s="83"/>
      <c r="N43" s="84">
        <v>0</v>
      </c>
      <c r="O43" s="84">
        <v>0</v>
      </c>
      <c r="P43" s="56"/>
      <c r="Q43" s="84">
        <v>1</v>
      </c>
    </row>
    <row r="44" spans="1:17">
      <c r="A44" s="99" t="s">
        <v>215</v>
      </c>
      <c r="B44" s="56"/>
      <c r="C44" s="83">
        <v>85</v>
      </c>
      <c r="D44" s="83">
        <v>7</v>
      </c>
      <c r="E44" s="83">
        <v>293</v>
      </c>
      <c r="F44" s="83">
        <v>13</v>
      </c>
      <c r="G44" s="84">
        <v>398</v>
      </c>
      <c r="H44" s="84">
        <v>96</v>
      </c>
      <c r="I44" s="56"/>
      <c r="J44" s="83">
        <v>7</v>
      </c>
      <c r="K44" s="83"/>
      <c r="L44" s="83">
        <v>6</v>
      </c>
      <c r="M44" s="83">
        <v>4</v>
      </c>
      <c r="N44" s="84">
        <v>17</v>
      </c>
      <c r="O44" s="84">
        <v>4</v>
      </c>
      <c r="P44" s="56"/>
      <c r="Q44" s="84">
        <v>415</v>
      </c>
    </row>
    <row r="45" spans="1:17">
      <c r="A45" s="99" t="s">
        <v>261</v>
      </c>
      <c r="B45" s="56"/>
      <c r="C45" s="83"/>
      <c r="D45" s="83"/>
      <c r="E45" s="83">
        <v>1</v>
      </c>
      <c r="F45" s="83"/>
      <c r="G45" s="84">
        <v>1</v>
      </c>
      <c r="H45" s="84">
        <v>100</v>
      </c>
      <c r="I45" s="56"/>
      <c r="J45" s="83"/>
      <c r="K45" s="83"/>
      <c r="L45" s="83"/>
      <c r="M45" s="83"/>
      <c r="N45" s="84">
        <v>0</v>
      </c>
      <c r="O45" s="84">
        <v>0</v>
      </c>
      <c r="P45" s="56"/>
      <c r="Q45" s="84">
        <v>1</v>
      </c>
    </row>
    <row r="46" spans="1:17">
      <c r="A46" s="99" t="s">
        <v>242</v>
      </c>
      <c r="B46" s="56"/>
      <c r="C46" s="83">
        <v>4</v>
      </c>
      <c r="D46" s="83"/>
      <c r="E46" s="83">
        <v>5</v>
      </c>
      <c r="F46" s="83"/>
      <c r="G46" s="84">
        <v>9</v>
      </c>
      <c r="H46" s="84">
        <v>100</v>
      </c>
      <c r="I46" s="56"/>
      <c r="J46" s="83"/>
      <c r="K46" s="83"/>
      <c r="L46" s="83"/>
      <c r="M46" s="83"/>
      <c r="N46" s="84">
        <v>0</v>
      </c>
      <c r="O46" s="84">
        <v>0</v>
      </c>
      <c r="P46" s="56"/>
      <c r="Q46" s="84">
        <v>9</v>
      </c>
    </row>
    <row r="47" spans="1:17">
      <c r="A47" s="99" t="s">
        <v>241</v>
      </c>
      <c r="B47" s="56"/>
      <c r="C47" s="83">
        <v>5</v>
      </c>
      <c r="D47" s="83"/>
      <c r="E47" s="83">
        <v>5</v>
      </c>
      <c r="F47" s="83"/>
      <c r="G47" s="84">
        <v>10</v>
      </c>
      <c r="H47" s="84">
        <v>100</v>
      </c>
      <c r="I47" s="56"/>
      <c r="J47" s="83"/>
      <c r="K47" s="83"/>
      <c r="L47" s="83"/>
      <c r="M47" s="83"/>
      <c r="N47" s="84">
        <v>0</v>
      </c>
      <c r="O47" s="84">
        <v>0</v>
      </c>
      <c r="P47" s="56"/>
      <c r="Q47" s="84">
        <v>10</v>
      </c>
    </row>
    <row r="48" spans="1:17">
      <c r="A48" s="99" t="s">
        <v>259</v>
      </c>
      <c r="B48" s="56"/>
      <c r="C48" s="83"/>
      <c r="D48" s="83"/>
      <c r="E48" s="83">
        <v>1</v>
      </c>
      <c r="F48" s="83"/>
      <c r="G48" s="84">
        <v>1</v>
      </c>
      <c r="H48" s="84">
        <v>100</v>
      </c>
      <c r="I48" s="56"/>
      <c r="J48" s="83"/>
      <c r="K48" s="83"/>
      <c r="L48" s="83"/>
      <c r="M48" s="83"/>
      <c r="N48" s="84">
        <v>0</v>
      </c>
      <c r="O48" s="84">
        <v>0</v>
      </c>
      <c r="P48" s="56"/>
      <c r="Q48" s="84">
        <v>1</v>
      </c>
    </row>
    <row r="49" spans="1:17">
      <c r="A49" s="99" t="s">
        <v>232</v>
      </c>
      <c r="B49" s="56"/>
      <c r="C49" s="83">
        <v>23</v>
      </c>
      <c r="D49" s="83">
        <v>1</v>
      </c>
      <c r="E49" s="83">
        <v>18</v>
      </c>
      <c r="F49" s="83"/>
      <c r="G49" s="84">
        <v>42</v>
      </c>
      <c r="H49" s="84">
        <v>100</v>
      </c>
      <c r="I49" s="56"/>
      <c r="J49" s="83"/>
      <c r="K49" s="83"/>
      <c r="L49" s="83"/>
      <c r="M49" s="83"/>
      <c r="N49" s="84">
        <v>0</v>
      </c>
      <c r="O49" s="84">
        <v>0</v>
      </c>
      <c r="P49" s="56"/>
      <c r="Q49" s="84">
        <v>42</v>
      </c>
    </row>
    <row r="50" spans="1:17">
      <c r="A50" s="99" t="s">
        <v>237</v>
      </c>
      <c r="B50" s="56"/>
      <c r="C50" s="83">
        <v>14</v>
      </c>
      <c r="D50" s="83">
        <v>1</v>
      </c>
      <c r="E50" s="83">
        <v>7</v>
      </c>
      <c r="F50" s="83"/>
      <c r="G50" s="84">
        <v>22</v>
      </c>
      <c r="H50" s="84">
        <v>100</v>
      </c>
      <c r="I50" s="56"/>
      <c r="J50" s="83"/>
      <c r="K50" s="83"/>
      <c r="L50" s="83"/>
      <c r="M50" s="83"/>
      <c r="N50" s="84">
        <v>0</v>
      </c>
      <c r="O50" s="84">
        <v>0</v>
      </c>
      <c r="P50" s="56"/>
      <c r="Q50" s="84">
        <v>22</v>
      </c>
    </row>
    <row r="51" spans="1:17">
      <c r="A51" s="99" t="s">
        <v>227</v>
      </c>
      <c r="B51" s="56"/>
      <c r="C51" s="83">
        <v>38</v>
      </c>
      <c r="D51" s="83">
        <v>3</v>
      </c>
      <c r="E51" s="83">
        <v>50</v>
      </c>
      <c r="F51" s="83">
        <v>4</v>
      </c>
      <c r="G51" s="84">
        <v>95</v>
      </c>
      <c r="H51" s="84">
        <v>92</v>
      </c>
      <c r="I51" s="56"/>
      <c r="J51" s="83">
        <v>4</v>
      </c>
      <c r="K51" s="83"/>
      <c r="L51" s="83">
        <v>4</v>
      </c>
      <c r="M51" s="83"/>
      <c r="N51" s="84">
        <v>8</v>
      </c>
      <c r="O51" s="84">
        <v>8</v>
      </c>
      <c r="P51" s="56"/>
      <c r="Q51" s="84">
        <v>103</v>
      </c>
    </row>
    <row r="52" spans="1:17">
      <c r="A52" s="99" t="s">
        <v>165</v>
      </c>
      <c r="B52" s="56"/>
      <c r="C52" s="83">
        <v>4</v>
      </c>
      <c r="D52" s="83"/>
      <c r="E52" s="83">
        <v>2</v>
      </c>
      <c r="F52" s="83"/>
      <c r="G52" s="84">
        <v>6</v>
      </c>
      <c r="H52" s="84">
        <v>75</v>
      </c>
      <c r="I52" s="56"/>
      <c r="J52" s="83">
        <v>1</v>
      </c>
      <c r="K52" s="83"/>
      <c r="L52" s="83">
        <v>1</v>
      </c>
      <c r="M52" s="83"/>
      <c r="N52" s="84">
        <v>2</v>
      </c>
      <c r="O52" s="84">
        <v>25</v>
      </c>
      <c r="P52" s="56"/>
      <c r="Q52" s="84">
        <v>8</v>
      </c>
    </row>
    <row r="53" spans="1:17">
      <c r="A53" s="99" t="s">
        <v>247</v>
      </c>
      <c r="B53" s="56"/>
      <c r="C53" s="83">
        <v>4</v>
      </c>
      <c r="D53" s="83"/>
      <c r="E53" s="83"/>
      <c r="F53" s="83"/>
      <c r="G53" s="84">
        <v>4</v>
      </c>
      <c r="H53" s="84">
        <v>67</v>
      </c>
      <c r="I53" s="56"/>
      <c r="J53" s="83">
        <v>1</v>
      </c>
      <c r="K53" s="83"/>
      <c r="L53" s="83">
        <v>1</v>
      </c>
      <c r="M53" s="83"/>
      <c r="N53" s="84">
        <v>2</v>
      </c>
      <c r="O53" s="84">
        <v>33</v>
      </c>
      <c r="P53" s="56"/>
      <c r="Q53" s="84">
        <v>6</v>
      </c>
    </row>
    <row r="54" spans="1:17">
      <c r="A54" s="99" t="s">
        <v>167</v>
      </c>
      <c r="B54" s="56"/>
      <c r="C54" s="83"/>
      <c r="D54" s="83"/>
      <c r="E54" s="83"/>
      <c r="F54" s="83"/>
      <c r="G54" s="84">
        <v>0</v>
      </c>
      <c r="H54" s="84">
        <v>0</v>
      </c>
      <c r="I54" s="56"/>
      <c r="J54" s="83"/>
      <c r="K54" s="83"/>
      <c r="L54" s="83">
        <v>1</v>
      </c>
      <c r="M54" s="83"/>
      <c r="N54" s="84">
        <v>1</v>
      </c>
      <c r="O54" s="84">
        <v>100</v>
      </c>
      <c r="P54" s="56"/>
      <c r="Q54" s="84">
        <v>1</v>
      </c>
    </row>
    <row r="55" spans="1:17">
      <c r="A55" s="99" t="s">
        <v>211</v>
      </c>
      <c r="B55" s="56"/>
      <c r="C55" s="83">
        <v>89</v>
      </c>
      <c r="D55" s="83"/>
      <c r="E55" s="83">
        <v>361</v>
      </c>
      <c r="F55" s="83">
        <v>7</v>
      </c>
      <c r="G55" s="84">
        <v>457</v>
      </c>
      <c r="H55" s="84">
        <v>98</v>
      </c>
      <c r="I55" s="56"/>
      <c r="J55" s="83">
        <v>3</v>
      </c>
      <c r="K55" s="83"/>
      <c r="L55" s="83">
        <v>8</v>
      </c>
      <c r="M55" s="83"/>
      <c r="N55" s="84">
        <v>11</v>
      </c>
      <c r="O55" s="84">
        <v>2</v>
      </c>
      <c r="P55" s="56"/>
      <c r="Q55" s="84">
        <v>468</v>
      </c>
    </row>
    <row r="56" spans="1:17">
      <c r="A56" s="99" t="s">
        <v>239</v>
      </c>
      <c r="B56" s="56"/>
      <c r="C56" s="83">
        <v>6</v>
      </c>
      <c r="D56" s="83"/>
      <c r="E56" s="83">
        <v>6</v>
      </c>
      <c r="F56" s="83">
        <v>2</v>
      </c>
      <c r="G56" s="84">
        <v>14</v>
      </c>
      <c r="H56" s="84">
        <v>100</v>
      </c>
      <c r="I56" s="56"/>
      <c r="J56" s="83"/>
      <c r="K56" s="83"/>
      <c r="L56" s="83"/>
      <c r="M56" s="83"/>
      <c r="N56" s="84">
        <v>0</v>
      </c>
      <c r="O56" s="84">
        <v>0</v>
      </c>
      <c r="P56" s="56"/>
      <c r="Q56" s="84">
        <v>14</v>
      </c>
    </row>
    <row r="57" spans="1:17">
      <c r="A57" s="99" t="s">
        <v>222</v>
      </c>
      <c r="B57" s="56"/>
      <c r="C57" s="83">
        <v>38</v>
      </c>
      <c r="D57" s="83">
        <v>1</v>
      </c>
      <c r="E57" s="83">
        <v>100</v>
      </c>
      <c r="F57" s="83"/>
      <c r="G57" s="84">
        <v>139</v>
      </c>
      <c r="H57" s="84">
        <v>86</v>
      </c>
      <c r="I57" s="56"/>
      <c r="J57" s="83">
        <v>7</v>
      </c>
      <c r="K57" s="83"/>
      <c r="L57" s="83">
        <v>16</v>
      </c>
      <c r="M57" s="83"/>
      <c r="N57" s="84">
        <v>23</v>
      </c>
      <c r="O57" s="84">
        <v>14</v>
      </c>
      <c r="P57" s="56"/>
      <c r="Q57" s="84">
        <v>162</v>
      </c>
    </row>
    <row r="58" spans="1:17">
      <c r="A58" s="99" t="s">
        <v>225</v>
      </c>
      <c r="B58" s="56"/>
      <c r="C58" s="83">
        <v>38</v>
      </c>
      <c r="D58" s="83">
        <v>1</v>
      </c>
      <c r="E58" s="83">
        <v>104</v>
      </c>
      <c r="F58" s="83">
        <v>1</v>
      </c>
      <c r="G58" s="84">
        <v>144</v>
      </c>
      <c r="H58" s="84">
        <v>98</v>
      </c>
      <c r="I58" s="56"/>
      <c r="J58" s="83">
        <v>2</v>
      </c>
      <c r="K58" s="83"/>
      <c r="L58" s="83">
        <v>1</v>
      </c>
      <c r="M58" s="83"/>
      <c r="N58" s="84">
        <v>3</v>
      </c>
      <c r="O58" s="84">
        <v>2</v>
      </c>
      <c r="P58" s="56"/>
      <c r="Q58" s="84">
        <v>147</v>
      </c>
    </row>
    <row r="59" spans="1:17">
      <c r="A59" s="99" t="s">
        <v>238</v>
      </c>
      <c r="B59" s="56"/>
      <c r="C59" s="83">
        <v>3</v>
      </c>
      <c r="D59" s="83">
        <v>1</v>
      </c>
      <c r="E59" s="83">
        <v>14</v>
      </c>
      <c r="F59" s="83"/>
      <c r="G59" s="84">
        <v>18</v>
      </c>
      <c r="H59" s="84">
        <v>100</v>
      </c>
      <c r="I59" s="56"/>
      <c r="J59" s="83"/>
      <c r="K59" s="83"/>
      <c r="L59" s="83"/>
      <c r="M59" s="83"/>
      <c r="N59" s="84">
        <v>0</v>
      </c>
      <c r="O59" s="84">
        <v>0</v>
      </c>
      <c r="P59" s="56"/>
      <c r="Q59" s="84">
        <v>18</v>
      </c>
    </row>
    <row r="60" spans="1:17">
      <c r="A60" s="99" t="s">
        <v>217</v>
      </c>
      <c r="B60" s="56"/>
      <c r="C60" s="83">
        <v>115</v>
      </c>
      <c r="D60" s="83">
        <v>6</v>
      </c>
      <c r="E60" s="83">
        <v>142</v>
      </c>
      <c r="F60" s="83">
        <v>2</v>
      </c>
      <c r="G60" s="84">
        <v>265</v>
      </c>
      <c r="H60" s="84">
        <v>97</v>
      </c>
      <c r="I60" s="56"/>
      <c r="J60" s="83">
        <v>3</v>
      </c>
      <c r="K60" s="83"/>
      <c r="L60" s="83">
        <v>5</v>
      </c>
      <c r="M60" s="83">
        <v>1</v>
      </c>
      <c r="N60" s="84">
        <v>9</v>
      </c>
      <c r="O60" s="84">
        <v>3</v>
      </c>
      <c r="P60" s="56"/>
      <c r="Q60" s="84">
        <v>274</v>
      </c>
    </row>
    <row r="61" spans="1:17">
      <c r="A61" s="99" t="s">
        <v>235</v>
      </c>
      <c r="B61" s="56"/>
      <c r="C61" s="83">
        <v>9</v>
      </c>
      <c r="D61" s="83"/>
      <c r="E61" s="83">
        <v>14</v>
      </c>
      <c r="F61" s="83"/>
      <c r="G61" s="84">
        <v>23</v>
      </c>
      <c r="H61" s="84">
        <v>88</v>
      </c>
      <c r="I61" s="56"/>
      <c r="J61" s="83">
        <v>1</v>
      </c>
      <c r="K61" s="83"/>
      <c r="L61" s="83">
        <v>2</v>
      </c>
      <c r="M61" s="83"/>
      <c r="N61" s="84">
        <v>3</v>
      </c>
      <c r="O61" s="84">
        <v>12</v>
      </c>
      <c r="P61" s="56"/>
      <c r="Q61" s="84">
        <v>26</v>
      </c>
    </row>
    <row r="62" spans="1:17">
      <c r="A62" s="99" t="s">
        <v>212</v>
      </c>
      <c r="B62" s="56"/>
      <c r="C62" s="83">
        <v>209</v>
      </c>
      <c r="D62" s="83">
        <v>10</v>
      </c>
      <c r="E62" s="83">
        <v>237</v>
      </c>
      <c r="F62" s="83">
        <v>1</v>
      </c>
      <c r="G62" s="84">
        <v>457</v>
      </c>
      <c r="H62" s="84">
        <v>99</v>
      </c>
      <c r="I62" s="56"/>
      <c r="J62" s="83">
        <v>2</v>
      </c>
      <c r="K62" s="83"/>
      <c r="L62" s="83">
        <v>4</v>
      </c>
      <c r="M62" s="83"/>
      <c r="N62" s="84">
        <v>6</v>
      </c>
      <c r="O62" s="84">
        <v>1</v>
      </c>
      <c r="P62" s="56"/>
      <c r="Q62" s="84">
        <v>463</v>
      </c>
    </row>
    <row r="63" spans="1:17">
      <c r="A63" s="99" t="s">
        <v>214</v>
      </c>
      <c r="B63" s="56"/>
      <c r="C63" s="83">
        <v>200</v>
      </c>
      <c r="D63" s="83">
        <v>11</v>
      </c>
      <c r="E63" s="83">
        <v>173</v>
      </c>
      <c r="F63" s="83">
        <v>5</v>
      </c>
      <c r="G63" s="84">
        <v>389</v>
      </c>
      <c r="H63" s="84">
        <v>93</v>
      </c>
      <c r="I63" s="56"/>
      <c r="J63" s="83">
        <v>14</v>
      </c>
      <c r="K63" s="83">
        <v>1</v>
      </c>
      <c r="L63" s="83">
        <v>13</v>
      </c>
      <c r="M63" s="83">
        <v>2</v>
      </c>
      <c r="N63" s="84">
        <v>30</v>
      </c>
      <c r="O63" s="84">
        <v>7</v>
      </c>
      <c r="P63" s="56"/>
      <c r="Q63" s="84">
        <v>419</v>
      </c>
    </row>
    <row r="64" spans="1:17">
      <c r="A64" s="99" t="s">
        <v>230</v>
      </c>
      <c r="B64" s="56"/>
      <c r="C64" s="83">
        <v>19</v>
      </c>
      <c r="D64" s="83"/>
      <c r="E64" s="83">
        <v>34</v>
      </c>
      <c r="F64" s="83">
        <v>1</v>
      </c>
      <c r="G64" s="84">
        <v>54</v>
      </c>
      <c r="H64" s="84">
        <v>74</v>
      </c>
      <c r="I64" s="56"/>
      <c r="J64" s="83">
        <v>13</v>
      </c>
      <c r="K64" s="83"/>
      <c r="L64" s="83">
        <v>5</v>
      </c>
      <c r="M64" s="83">
        <v>1</v>
      </c>
      <c r="N64" s="84">
        <v>19</v>
      </c>
      <c r="O64" s="84">
        <v>26</v>
      </c>
      <c r="P64" s="56"/>
      <c r="Q64" s="84">
        <v>73</v>
      </c>
    </row>
    <row r="65" spans="1:17">
      <c r="A65" s="99" t="s">
        <v>209</v>
      </c>
      <c r="B65" s="56"/>
      <c r="C65" s="83">
        <v>254</v>
      </c>
      <c r="D65" s="83">
        <v>11</v>
      </c>
      <c r="E65" s="83">
        <v>242</v>
      </c>
      <c r="F65" s="83">
        <v>10</v>
      </c>
      <c r="G65" s="84">
        <v>517</v>
      </c>
      <c r="H65" s="84">
        <v>91</v>
      </c>
      <c r="I65" s="56"/>
      <c r="J65" s="83">
        <v>26</v>
      </c>
      <c r="K65" s="83">
        <v>2</v>
      </c>
      <c r="L65" s="83">
        <v>25</v>
      </c>
      <c r="M65" s="83"/>
      <c r="N65" s="84">
        <v>53</v>
      </c>
      <c r="O65" s="84">
        <v>9</v>
      </c>
      <c r="P65" s="56"/>
      <c r="Q65" s="84">
        <v>570</v>
      </c>
    </row>
    <row r="66" spans="1:17">
      <c r="A66" s="99" t="s">
        <v>231</v>
      </c>
      <c r="B66" s="56"/>
      <c r="C66" s="83">
        <v>33</v>
      </c>
      <c r="D66" s="83"/>
      <c r="E66" s="83">
        <v>33</v>
      </c>
      <c r="F66" s="83"/>
      <c r="G66" s="84">
        <v>66</v>
      </c>
      <c r="H66" s="84">
        <v>96</v>
      </c>
      <c r="I66" s="56"/>
      <c r="J66" s="83">
        <v>3</v>
      </c>
      <c r="K66" s="83"/>
      <c r="L66" s="83"/>
      <c r="M66" s="83"/>
      <c r="N66" s="84">
        <v>3</v>
      </c>
      <c r="O66" s="84">
        <v>4</v>
      </c>
      <c r="P66" s="56"/>
      <c r="Q66" s="84">
        <v>69</v>
      </c>
    </row>
    <row r="67" spans="1:17">
      <c r="A67" s="99" t="s">
        <v>180</v>
      </c>
      <c r="B67" s="56"/>
      <c r="C67" s="83">
        <v>10</v>
      </c>
      <c r="D67" s="83">
        <v>1</v>
      </c>
      <c r="E67" s="83">
        <v>45</v>
      </c>
      <c r="F67" s="83">
        <v>5</v>
      </c>
      <c r="G67" s="84">
        <v>61</v>
      </c>
      <c r="H67" s="84">
        <v>82</v>
      </c>
      <c r="I67" s="56"/>
      <c r="J67" s="83">
        <v>5</v>
      </c>
      <c r="K67" s="83"/>
      <c r="L67" s="83">
        <v>8</v>
      </c>
      <c r="M67" s="83"/>
      <c r="N67" s="84">
        <v>13</v>
      </c>
      <c r="O67" s="84">
        <v>18</v>
      </c>
      <c r="P67" s="56"/>
      <c r="Q67" s="84">
        <v>74</v>
      </c>
    </row>
    <row r="68" spans="1:17">
      <c r="A68" s="99" t="s">
        <v>206</v>
      </c>
      <c r="B68" s="56"/>
      <c r="C68" s="83">
        <v>36</v>
      </c>
      <c r="D68" s="83">
        <v>1</v>
      </c>
      <c r="E68" s="83">
        <v>44</v>
      </c>
      <c r="F68" s="83">
        <v>1</v>
      </c>
      <c r="G68" s="84">
        <v>82</v>
      </c>
      <c r="H68" s="84">
        <v>94</v>
      </c>
      <c r="I68" s="56"/>
      <c r="J68" s="83">
        <v>1</v>
      </c>
      <c r="K68" s="83"/>
      <c r="L68" s="83">
        <v>4</v>
      </c>
      <c r="M68" s="83"/>
      <c r="N68" s="84">
        <v>5</v>
      </c>
      <c r="O68" s="84">
        <v>6</v>
      </c>
      <c r="P68" s="56"/>
      <c r="Q68" s="84">
        <v>87</v>
      </c>
    </row>
    <row r="69" spans="1:17" ht="8.1" customHeight="1">
      <c r="A69" s="81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pans="1:17" ht="25.5" customHeight="1">
      <c r="A70" s="101" t="s">
        <v>90</v>
      </c>
      <c r="B70" s="67"/>
      <c r="C70" s="102">
        <v>2721</v>
      </c>
      <c r="D70" s="103">
        <v>118</v>
      </c>
      <c r="E70" s="102">
        <v>4580</v>
      </c>
      <c r="F70" s="103">
        <v>140</v>
      </c>
      <c r="G70" s="102">
        <v>7559</v>
      </c>
      <c r="H70" s="103">
        <v>95</v>
      </c>
      <c r="I70" s="67"/>
      <c r="J70" s="103">
        <v>143</v>
      </c>
      <c r="K70" s="103">
        <v>11</v>
      </c>
      <c r="L70" s="103">
        <v>209</v>
      </c>
      <c r="M70" s="103">
        <v>16</v>
      </c>
      <c r="N70" s="103">
        <v>379</v>
      </c>
      <c r="O70" s="103">
        <v>5</v>
      </c>
      <c r="P70" s="67"/>
      <c r="Q70" s="102">
        <v>7938</v>
      </c>
    </row>
    <row r="71" spans="1:17" ht="4.5" customHeight="1">
      <c r="A71" s="55"/>
    </row>
    <row r="72" spans="1:17" s="100" customFormat="1" ht="15" customHeight="1">
      <c r="A72" s="88" t="s">
        <v>293</v>
      </c>
    </row>
    <row r="73" spans="1:17" s="100" customFormat="1" ht="15" customHeight="1">
      <c r="A73" s="88" t="s">
        <v>197</v>
      </c>
    </row>
    <row r="74" spans="1:17" s="100" customFormat="1" ht="15" customHeight="1">
      <c r="A74" s="88" t="s">
        <v>198</v>
      </c>
    </row>
    <row r="75" spans="1:17" s="100" customFormat="1" ht="15" customHeight="1">
      <c r="A75" s="88" t="s">
        <v>294</v>
      </c>
    </row>
    <row r="76" spans="1:17" s="100" customFormat="1" ht="15" customHeight="1">
      <c r="A76" s="88" t="s">
        <v>268</v>
      </c>
    </row>
    <row r="77" spans="1:17" s="100" customFormat="1" ht="15" customHeight="1">
      <c r="A77" s="88" t="s">
        <v>269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PPPAMFSJSEF_TAB_PAG_15</vt:lpstr>
      <vt:lpstr>PPPAMFSJ_GRA_PAG_16</vt:lpstr>
      <vt:lpstr>PPGEFSJS_TAB_PAG_17</vt:lpstr>
      <vt:lpstr>PPTDPEF_TAB_PAG_18</vt:lpstr>
      <vt:lpstr>TDPPP_GRA PAG_19</vt:lpstr>
      <vt:lpstr>PPPDP_GRA_PAG_20</vt:lpstr>
      <vt:lpstr>PPPDPEF_GRA_PAG_21</vt:lpstr>
      <vt:lpstr>PPPDPSJSEF_TAB_PAG_22_</vt:lpstr>
      <vt:lpstr>PPPDPFSJ_GRA_PAG_23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PPPAMFSJSEF_TAB_PAG_15!Área_de_impresión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PPPDPFSJ_GRA_PAG_23!Área_de_impresión</vt:lpstr>
      <vt:lpstr>PPPDPSJSEF_TAB_PAG_22_!Área_de_impresión</vt:lpstr>
      <vt:lpstr>PPPMIEF_GRA_PAG_11!Área_de_impresión</vt:lpstr>
      <vt:lpstr>PPPMIEF_TAB_PAG_10!Área_de_impresión</vt:lpstr>
      <vt:lpstr>PPTDPEF_TAB_PAG_18!Área_de_impresión</vt:lpstr>
      <vt:lpstr>'TDPPP_GRA PAG_19'!Área_de_impresión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PPPAMGEEF_TAB_PAG_12!Pag_10_excel.php?mes_Diciembre_anio_2023_origen_excel</vt:lpstr>
      <vt:lpstr>PPPAMGE_GRA_PAG_13!Pag_11_excel.php?mes_Diciembre_anio_2023_origen_excel</vt:lpstr>
      <vt:lpstr>PPPAMEF_GRA_PAG_14!Pag_12_excel.php?mes_Diciembre_anio_2023_origen_excel</vt:lpstr>
      <vt:lpstr>PPPAMFSJSEF_TAB_PAG_15!Pag_13_excel.php?mes_Diciembre_anio_2023_origen_excel</vt:lpstr>
      <vt:lpstr>PPPAMFSJ_GRA_PAG_16!Pag_14_excel.php?mes_Diciembre_anio_2023_origen_excel</vt:lpstr>
      <vt:lpstr>PPGEFSJS_TAB_PAG_17!Pag_15_excel.php?mes_Diciembre_anio_2023_origen_excel</vt:lpstr>
      <vt:lpstr>PPTDPEF_TAB_PAG_18!Pag_16_excel.php?mes_Diciembre_anio_2023_origen_excel</vt:lpstr>
      <vt:lpstr>'TDPPP_GRA PAG_19'!Pag_17_excel.php?mes_Diciembre_anio_2023_origen_excel</vt:lpstr>
      <vt:lpstr>PPPDP_GRA_PAG_20!Pag_18_excel.php?mes_Diciembre_anio_2023_origen_excel</vt:lpstr>
      <vt:lpstr>PPPDPEF_GRA_PAG_21!Pag_19_excel.php?mes_Diciembre_anio_2023_origen_excel</vt:lpstr>
      <vt:lpstr>PPIGEF_TAB_PAG_2!Pag_2_excel.php?mes_Diciembre_anio_2023_origen_excel</vt:lpstr>
      <vt:lpstr>PPPDPSJSEF_TAB_PAG_22_!Pag_20_excel.php?mes_Diciembre_anio_2023_origen_excel</vt:lpstr>
      <vt:lpstr>PPPDPFSJ_GRA_PAG_23!Pag_21_excel.php?mes_Diciembre_anio_2023_origen_excel</vt:lpstr>
      <vt:lpstr>PPEPO_TABAG__PPAG_34!Pag_22_excel.php?mes_Diciembre_anio_2023_origen_excel</vt:lpstr>
      <vt:lpstr>PPEPO_GRA_PAG_35!Pag_23_excel.php?mes_Diciembre_anio_2023_origen_excel</vt:lpstr>
      <vt:lpstr>PPEFSJSEF_TABPAG_36!Pag_24_excel.php?mes_Diciembre_anio_2023_origen_excel</vt:lpstr>
      <vt:lpstr>PPEFSJSPO_TAB_PAG_37!Pag_25_excel.php?mes_Diciembre_anio_2023_origen_excel</vt:lpstr>
      <vt:lpstr>PPEFSJSPO_TAB_PAG_38!Pag_26_excel.php?mes_Diciembre_anio_2023_origen_excel</vt:lpstr>
      <vt:lpstr>PPEFSJ_GRA_PAG_39!Pag_27_excel.php?mes_Diciembre_anio_2023_origen_excel</vt:lpstr>
      <vt:lpstr>PPEC_GRA_PAG_40!Pag_28_excel.php?mes_Diciembre_anio_2023_origen_excel</vt:lpstr>
      <vt:lpstr>PPEFSJS_TAB_PAG_8!Pag_29_excel.php?mes_Diciembre_anio_2023_origen_excel</vt:lpstr>
      <vt:lpstr>PPGE_GRA_PAG_3!Pag_3_excel.php?mes_Diciembre_anio_2023_origen_excel</vt:lpstr>
      <vt:lpstr>PPEFSJS_TAB_PAG_9!Pag_30_excel.php?mes_Diciembre_anio_2023_origen_excel</vt:lpstr>
      <vt:lpstr>'PPEFSJ_TAB PAG_41'!Pag_31_excel.php?mes_Diciembre_anio_2023_origen_excel</vt:lpstr>
      <vt:lpstr>PPEFSJ_TAB_PAG_42!Pag_32_excel.php?mes_Diciembre_anio_2023_origen_excel</vt:lpstr>
      <vt:lpstr>PPLLGBTTIQ_GRA_PAG_32!Pag_4_excel.php?mes_Abril_anio_2022_origen_excel</vt:lpstr>
      <vt:lpstr>PPIFSSEF_TAB_PAG_4!Pag_4_excel.php?mes_Diciembre_anio_2023_origen_excel</vt:lpstr>
      <vt:lpstr>PPIFSJ_GRA_PAG_5!Pag_5_excel.php?mes_Diciembre_anio_2023_origen_excel</vt:lpstr>
      <vt:lpstr>PPIEF_GRA_PAG_6!Pag_6_excel.php?mes_Diciembre_anio_2023_origen_excel</vt:lpstr>
      <vt:lpstr>PPEFSJS_TAB_PAG_7!Pag_7_excel.php?mes_Diciembre_anio_2023_origen_excel</vt:lpstr>
      <vt:lpstr>PPPMIEF_TAB_PAG_10!Pag_8_excel.php?mes_Diciembre_anio_2023_origen_excel</vt:lpstr>
      <vt:lpstr>PPPMIEF_GRA_PAG_11!Pag_9_excel.php?mes_Diciembre_anio_2023_origen_excel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2024-01-29T23:41:16Z</cp:lastPrinted>
  <dcterms:created xsi:type="dcterms:W3CDTF">2012-02-02T23:06:16Z</dcterms:created>
  <dcterms:modified xsi:type="dcterms:W3CDTF">2024-01-29T23:45:38Z</dcterms:modified>
</cp:coreProperties>
</file>